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(定) " sheetId="1" r:id="rId1"/>
  </sheets>
  <definedNames>
    <definedName name="_xlnm.Print_Area" localSheetId="0">'1(定) '!$O$3:$W$25</definedName>
    <definedName name="_xlnm._FilterDatabase" localSheetId="0" hidden="1">'1(定) '!$A$1:$M$23</definedName>
  </definedNames>
  <calcPr calcId="144525"/>
</workbook>
</file>

<file path=xl/comments1.xml><?xml version="1.0" encoding="utf-8"?>
<comments xmlns="http://schemas.openxmlformats.org/spreadsheetml/2006/main">
  <authors>
    <author>黄剑华</author>
    <author>2210pc02</author>
  </authors>
  <commentList>
    <comment ref="R14" authorId="0">
      <text>
        <r>
          <rPr>
            <b/>
            <sz val="9"/>
            <rFont val="宋体"/>
            <charset val="134"/>
          </rPr>
          <t>黄剑华: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未入库</t>
        </r>
      </text>
    </comment>
    <comment ref="W19" authorId="1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2018年底数包含2019年国家任务储备的开工</t>
        </r>
      </text>
    </comment>
  </commentList>
</comments>
</file>

<file path=xl/sharedStrings.xml><?xml version="1.0" encoding="utf-8"?>
<sst xmlns="http://schemas.openxmlformats.org/spreadsheetml/2006/main" count="157" uniqueCount="65">
  <si>
    <t>附件1</t>
  </si>
  <si>
    <t xml:space="preserve"> 2019年全区棚户区改造开工情况通报表
（截至2019年6月25日）     </t>
  </si>
  <si>
    <t>今年新开工</t>
  </si>
  <si>
    <t xml:space="preserve"> 任务 
               城市</t>
  </si>
  <si>
    <t>2019年度国家目标任务</t>
  </si>
  <si>
    <t>2019年自治区新增任务</t>
  </si>
  <si>
    <r>
      <t>2019</t>
    </r>
    <r>
      <rPr>
        <sz val="20"/>
        <rFont val="宋体"/>
        <charset val="134"/>
      </rPr>
      <t>年国家</t>
    </r>
  </si>
  <si>
    <r>
      <t>2018</t>
    </r>
    <r>
      <rPr>
        <sz val="20"/>
        <rFont val="宋体"/>
        <charset val="134"/>
      </rPr>
      <t>自治区新增</t>
    </r>
  </si>
  <si>
    <r>
      <t>2019</t>
    </r>
    <r>
      <rPr>
        <sz val="20"/>
        <rFont val="宋体"/>
        <charset val="134"/>
      </rPr>
      <t>年国家储备</t>
    </r>
  </si>
  <si>
    <r>
      <t>2019</t>
    </r>
    <r>
      <rPr>
        <sz val="20"/>
        <rFont val="宋体"/>
        <charset val="134"/>
      </rPr>
      <t>自治区新增</t>
    </r>
  </si>
  <si>
    <r>
      <t>2019</t>
    </r>
    <r>
      <rPr>
        <sz val="20"/>
        <rFont val="宋体"/>
        <charset val="134"/>
      </rPr>
      <t>国家储备</t>
    </r>
  </si>
  <si>
    <r>
      <t>2018</t>
    </r>
    <r>
      <rPr>
        <sz val="20"/>
        <rFont val="宋体"/>
        <charset val="134"/>
      </rPr>
      <t>年开工底数</t>
    </r>
    <r>
      <rPr>
        <sz val="20"/>
        <rFont val="Times New Roman"/>
        <family val="1"/>
        <charset val="0"/>
      </rPr>
      <t>(2018</t>
    </r>
    <r>
      <rPr>
        <sz val="20"/>
        <rFont val="宋体"/>
        <charset val="134"/>
      </rPr>
      <t>年自治区新增</t>
    </r>
    <r>
      <rPr>
        <sz val="20"/>
        <rFont val="Times New Roman"/>
        <family val="1"/>
        <charset val="0"/>
      </rPr>
      <t>)</t>
    </r>
  </si>
  <si>
    <t>年度目标责任套（户）数</t>
  </si>
  <si>
    <t>总改造套数</t>
  </si>
  <si>
    <t>总改造完成率</t>
  </si>
  <si>
    <t>其中：2019年国家下达责任目标任务（含2018年自治区新增任务结转）</t>
  </si>
  <si>
    <t>其中：2019年国家储备</t>
  </si>
  <si>
    <t>城市棚户区改造完成情况</t>
  </si>
  <si>
    <t>目标责任套数</t>
  </si>
  <si>
    <t>改造户数</t>
  </si>
  <si>
    <t>改造完成率</t>
  </si>
  <si>
    <t>目标任务套数</t>
  </si>
  <si>
    <t>编号栏</t>
  </si>
  <si>
    <t>1=4+7</t>
  </si>
  <si>
    <t>2=5+8</t>
  </si>
  <si>
    <t>3=2/1</t>
  </si>
  <si>
    <t>6=5/4</t>
  </si>
  <si>
    <t>9=8/7</t>
  </si>
  <si>
    <t>12=11/10</t>
  </si>
  <si>
    <t>/</t>
  </si>
  <si>
    <t>国家任务</t>
  </si>
  <si>
    <t>-</t>
  </si>
  <si>
    <t>自治区任务数</t>
  </si>
  <si>
    <t>南宁市</t>
  </si>
  <si>
    <t>南宁市 汇总</t>
  </si>
  <si>
    <t>柳州市</t>
  </si>
  <si>
    <t>柳州市 汇总</t>
  </si>
  <si>
    <t>桂林市</t>
  </si>
  <si>
    <t>桂林市 汇总</t>
  </si>
  <si>
    <t>梧州市</t>
  </si>
  <si>
    <t>藤县藤州镇（田寮片区）棚户区改造工程项目（二期）Ⅱ阶段-2019国家</t>
  </si>
  <si>
    <t>梧州市 汇总</t>
  </si>
  <si>
    <t>北海市</t>
  </si>
  <si>
    <t>北海市 汇总</t>
  </si>
  <si>
    <t>防城港市</t>
  </si>
  <si>
    <t>防城港市 汇总</t>
  </si>
  <si>
    <t>钦州市</t>
  </si>
  <si>
    <t>钦州市 汇总</t>
  </si>
  <si>
    <t>贵港市</t>
  </si>
  <si>
    <t>贵港市 汇总</t>
  </si>
  <si>
    <t>玉林市</t>
  </si>
  <si>
    <t>未入库</t>
  </si>
  <si>
    <t>玉林市 汇总</t>
  </si>
  <si>
    <t>百色市</t>
  </si>
  <si>
    <r>
      <t>6827</t>
    </r>
    <r>
      <rPr>
        <sz val="20"/>
        <rFont val="宋体"/>
        <charset val="134"/>
      </rPr>
      <t>（为</t>
    </r>
    <r>
      <rPr>
        <sz val="20"/>
        <rFont val="Times New Roman"/>
        <family val="1"/>
        <charset val="0"/>
      </rPr>
      <t>2018</t>
    </r>
    <r>
      <rPr>
        <sz val="20"/>
        <rFont val="宋体"/>
        <charset val="134"/>
      </rPr>
      <t>年盈余项目，转为</t>
    </r>
    <r>
      <rPr>
        <sz val="20"/>
        <rFont val="Times New Roman"/>
        <family val="1"/>
        <charset val="0"/>
      </rPr>
      <t>2019</t>
    </r>
    <r>
      <rPr>
        <sz val="20"/>
        <rFont val="宋体"/>
        <charset val="134"/>
      </rPr>
      <t>年国家任务）</t>
    </r>
    <r>
      <rPr>
        <sz val="20"/>
        <rFont val="Times New Roman"/>
        <family val="1"/>
        <charset val="0"/>
      </rPr>
      <t>+48</t>
    </r>
  </si>
  <si>
    <t>贺州市 汇总</t>
  </si>
  <si>
    <t>贺州市</t>
  </si>
  <si>
    <t>河池市 汇总</t>
  </si>
  <si>
    <t>河池市</t>
  </si>
  <si>
    <t>来宾市 汇总</t>
  </si>
  <si>
    <t>来宾市</t>
  </si>
  <si>
    <t>崇左市 汇总</t>
  </si>
  <si>
    <t>崇左市</t>
  </si>
  <si>
    <t>区直危旧房改造</t>
  </si>
  <si>
    <t>南宁危旧房改造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</si>
</sst>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0;_"/>
    <numFmt numFmtId="179" formatCode="0_ ;[Red]\-0\ "/>
  </numFmts>
  <fonts count="4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黑体"/>
      <family val="3"/>
      <charset val="134"/>
    </font>
    <font>
      <sz val="20"/>
      <name val="Times New Roman"/>
      <family val="1"/>
      <charset val="0"/>
    </font>
    <font>
      <sz val="16"/>
      <name val="宋体"/>
      <charset val="134"/>
    </font>
    <font>
      <sz val="24"/>
      <name val="黑体"/>
      <family val="3"/>
      <charset val="134"/>
    </font>
    <font>
      <b/>
      <sz val="37"/>
      <name val="黑体"/>
      <family val="3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6"/>
      <name val="Times New Roman"/>
      <family val="1"/>
      <charset val="0"/>
    </font>
    <font>
      <b/>
      <sz val="16"/>
      <name val="黑体"/>
      <family val="3"/>
      <charset val="134"/>
    </font>
    <font>
      <sz val="10"/>
      <name val="宋体"/>
      <charset val="134"/>
    </font>
    <font>
      <b/>
      <sz val="20"/>
      <name val="Times New Roman"/>
      <family val="1"/>
      <charset val="0"/>
    </font>
    <font>
      <sz val="20"/>
      <name val="宋体"/>
      <charset val="134"/>
    </font>
    <font>
      <sz val="16"/>
      <color rgb="FF000000"/>
      <name val="宋体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b/>
      <sz val="10"/>
      <color rgb="FF000000"/>
      <name val="宋体"/>
      <charset val="134"/>
    </font>
    <font>
      <sz val="16"/>
      <name val="Times New Roman"/>
      <family val="1"/>
      <charset val="0"/>
    </font>
    <font>
      <sz val="18"/>
      <name val="黑体"/>
      <family val="3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18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1" borderId="41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9" borderId="36" applyNumberFormat="0" applyAlignment="0" applyProtection="0">
      <alignment vertical="center"/>
    </xf>
    <xf numFmtId="0" fontId="38" fillId="9" borderId="39" applyNumberFormat="0" applyAlignment="0" applyProtection="0">
      <alignment vertical="center"/>
    </xf>
    <xf numFmtId="0" fontId="35" fillId="25" borderId="4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04">
    <xf numFmtId="0" fontId="0" fillId="0" borderId="0" xfId="0">
      <alignment vertical="center"/>
    </xf>
    <xf numFmtId="0" fontId="1" fillId="0" borderId="0" xfId="50" applyFont="1" applyAlignment="1">
      <alignment horizontal="left"/>
    </xf>
    <xf numFmtId="0" fontId="2" fillId="0" borderId="0" xfId="50" applyFont="1"/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1" fillId="0" borderId="0" xfId="50" applyNumberFormat="1" applyFont="1"/>
    <xf numFmtId="0" fontId="2" fillId="0" borderId="0" xfId="50" applyFont="1" applyAlignment="1">
      <alignment horizontal="left"/>
    </xf>
    <xf numFmtId="0" fontId="2" fillId="0" borderId="0" xfId="50" applyFont="1" applyFill="1" applyAlignment="1">
      <alignment horizontal="left"/>
    </xf>
    <xf numFmtId="10" fontId="2" fillId="0" borderId="0" xfId="50" applyNumberFormat="1" applyFont="1" applyAlignment="1">
      <alignment horizontal="left"/>
    </xf>
    <xf numFmtId="176" fontId="2" fillId="0" borderId="0" xfId="50" applyNumberFormat="1" applyFont="1"/>
    <xf numFmtId="10" fontId="2" fillId="0" borderId="0" xfId="50" applyNumberFormat="1" applyFont="1"/>
    <xf numFmtId="0" fontId="1" fillId="0" borderId="0" xfId="50" applyFont="1"/>
    <xf numFmtId="0" fontId="4" fillId="2" borderId="0" xfId="50" applyFont="1" applyFill="1" applyAlignment="1">
      <alignment horizontal="left" wrapText="1"/>
    </xf>
    <xf numFmtId="0" fontId="4" fillId="3" borderId="0" xfId="50" applyFont="1" applyFill="1" applyAlignment="1">
      <alignment horizontal="left" wrapText="1"/>
    </xf>
    <xf numFmtId="0" fontId="4" fillId="4" borderId="0" xfId="50" applyFont="1" applyFill="1" applyAlignment="1">
      <alignment horizontal="left" wrapText="1"/>
    </xf>
    <xf numFmtId="0" fontId="5" fillId="0" borderId="0" xfId="50" applyFont="1" applyFill="1" applyAlignment="1">
      <alignment horizontal="left"/>
    </xf>
    <xf numFmtId="0" fontId="6" fillId="0" borderId="0" xfId="50" applyFont="1" applyFill="1" applyAlignment="1">
      <alignment horizontal="left"/>
    </xf>
    <xf numFmtId="0" fontId="1" fillId="0" borderId="0" xfId="50" applyFont="1" applyFill="1" applyAlignment="1">
      <alignment horizontal="left"/>
    </xf>
    <xf numFmtId="0" fontId="2" fillId="0" borderId="0" xfId="50" applyFont="1" applyFill="1" applyAlignment="1">
      <alignment horizontal="left"/>
    </xf>
    <xf numFmtId="10" fontId="2" fillId="0" borderId="0" xfId="50" applyNumberFormat="1" applyFont="1" applyFill="1" applyAlignment="1">
      <alignment horizontal="left"/>
    </xf>
    <xf numFmtId="176" fontId="2" fillId="0" borderId="0" xfId="50" applyNumberFormat="1" applyFont="1" applyFill="1"/>
    <xf numFmtId="0" fontId="7" fillId="0" borderId="1" xfId="5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0" fillId="0" borderId="7" xfId="50" applyFont="1" applyFill="1" applyBorder="1" applyAlignment="1">
      <alignment horizontal="center" vertical="center" wrapText="1"/>
    </xf>
    <xf numFmtId="10" fontId="10" fillId="0" borderId="8" xfId="5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50" applyFont="1" applyFill="1" applyBorder="1" applyAlignment="1">
      <alignment horizontal="center" vertical="center" wrapText="1"/>
    </xf>
    <xf numFmtId="9" fontId="11" fillId="0" borderId="10" xfId="50" applyNumberFormat="1" applyFont="1" applyFill="1" applyBorder="1" applyAlignment="1">
      <alignment horizontal="center" vertical="center" wrapText="1"/>
    </xf>
    <xf numFmtId="10" fontId="11" fillId="0" borderId="11" xfId="5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0" fontId="12" fillId="0" borderId="14" xfId="0" applyNumberFormat="1" applyFont="1" applyFill="1" applyBorder="1" applyAlignment="1">
      <alignment horizontal="center" vertical="center" wrapText="1"/>
    </xf>
    <xf numFmtId="178" fontId="12" fillId="0" borderId="13" xfId="49" applyNumberFormat="1" applyFont="1" applyFill="1" applyBorder="1" applyAlignment="1">
      <alignment horizontal="center" vertical="center"/>
    </xf>
    <xf numFmtId="178" fontId="12" fillId="0" borderId="15" xfId="49" applyNumberFormat="1" applyFont="1" applyFill="1" applyBorder="1" applyAlignment="1">
      <alignment horizontal="center" vertical="center"/>
    </xf>
    <xf numFmtId="10" fontId="12" fillId="0" borderId="14" xfId="49" applyNumberFormat="1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10" fontId="12" fillId="0" borderId="11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2" fillId="0" borderId="9" xfId="49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wrapText="1"/>
    </xf>
    <xf numFmtId="10" fontId="12" fillId="0" borderId="14" xfId="0" applyNumberFormat="1" applyFont="1" applyFill="1" applyBorder="1" applyAlignment="1">
      <alignment horizontal="center" vertical="center" wrapText="1"/>
    </xf>
    <xf numFmtId="179" fontId="12" fillId="0" borderId="9" xfId="49" applyNumberFormat="1" applyFont="1" applyFill="1" applyBorder="1" applyAlignment="1">
      <alignment horizontal="center" vertical="center"/>
    </xf>
    <xf numFmtId="10" fontId="12" fillId="0" borderId="13" xfId="49" applyNumberFormat="1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10" fontId="12" fillId="0" borderId="14" xfId="49" applyNumberFormat="1" applyFont="1" applyFill="1" applyBorder="1" applyAlignment="1">
      <alignment horizontal="center" vertical="center"/>
    </xf>
    <xf numFmtId="178" fontId="12" fillId="0" borderId="9" xfId="0" applyNumberFormat="1" applyFont="1" applyFill="1" applyBorder="1" applyAlignment="1">
      <alignment horizontal="center" vertical="center" shrinkToFit="1"/>
    </xf>
    <xf numFmtId="10" fontId="12" fillId="0" borderId="13" xfId="49" applyNumberFormat="1" applyFont="1" applyFill="1" applyBorder="1" applyAlignment="1">
      <alignment horizontal="center" vertical="center"/>
    </xf>
    <xf numFmtId="10" fontId="12" fillId="0" borderId="1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0" fontId="12" fillId="0" borderId="19" xfId="0" applyNumberFormat="1" applyFont="1" applyFill="1" applyBorder="1" applyAlignment="1">
      <alignment horizontal="center" vertical="center" wrapText="1"/>
    </xf>
    <xf numFmtId="179" fontId="12" fillId="0" borderId="17" xfId="49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0" fontId="12" fillId="0" borderId="19" xfId="49" applyNumberFormat="1" applyFont="1" applyFill="1" applyBorder="1" applyAlignment="1">
      <alignment horizontal="center" vertical="center"/>
    </xf>
    <xf numFmtId="178" fontId="12" fillId="0" borderId="17" xfId="0" applyNumberFormat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wrapText="1"/>
    </xf>
    <xf numFmtId="178" fontId="12" fillId="0" borderId="21" xfId="0" applyNumberFormat="1" applyFont="1" applyFill="1" applyBorder="1" applyAlignment="1">
      <alignment horizontal="center" vertical="center" wrapText="1"/>
    </xf>
    <xf numFmtId="178" fontId="12" fillId="0" borderId="22" xfId="0" applyNumberFormat="1" applyFont="1" applyFill="1" applyBorder="1" applyAlignment="1">
      <alignment horizontal="center" vertical="center" wrapText="1"/>
    </xf>
    <xf numFmtId="10" fontId="12" fillId="0" borderId="23" xfId="0" applyNumberFormat="1" applyFont="1" applyFill="1" applyBorder="1" applyAlignment="1">
      <alignment horizontal="center" vertical="center" wrapText="1"/>
    </xf>
    <xf numFmtId="179" fontId="12" fillId="0" borderId="21" xfId="49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10" fontId="12" fillId="0" borderId="23" xfId="49" applyNumberFormat="1" applyFont="1" applyFill="1" applyBorder="1" applyAlignment="1">
      <alignment horizontal="center" vertical="center"/>
    </xf>
    <xf numFmtId="10" fontId="12" fillId="0" borderId="24" xfId="49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178" fontId="12" fillId="0" borderId="27" xfId="0" applyNumberFormat="1" applyFont="1" applyFill="1" applyBorder="1" applyAlignment="1">
      <alignment horizontal="center" vertical="center" wrapText="1"/>
    </xf>
    <xf numFmtId="10" fontId="12" fillId="0" borderId="28" xfId="0" applyNumberFormat="1" applyFont="1" applyFill="1" applyBorder="1" applyAlignment="1">
      <alignment horizontal="center" vertical="center" wrapText="1"/>
    </xf>
    <xf numFmtId="10" fontId="12" fillId="0" borderId="26" xfId="49" applyNumberFormat="1" applyFont="1" applyFill="1" applyBorder="1" applyAlignment="1">
      <alignment horizontal="center" vertical="center"/>
    </xf>
    <xf numFmtId="10" fontId="12" fillId="0" borderId="27" xfId="49" applyNumberFormat="1" applyFont="1" applyFill="1" applyBorder="1" applyAlignment="1">
      <alignment horizontal="center" vertical="center"/>
    </xf>
    <xf numFmtId="10" fontId="12" fillId="0" borderId="28" xfId="49" applyNumberFormat="1" applyFont="1" applyFill="1" applyBorder="1" applyAlignment="1">
      <alignment horizontal="center" vertical="center"/>
    </xf>
    <xf numFmtId="0" fontId="12" fillId="0" borderId="26" xfId="50" applyFont="1" applyFill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Fill="1" applyAlignment="1">
      <alignment horizontal="left" vertical="center"/>
    </xf>
    <xf numFmtId="10" fontId="2" fillId="0" borderId="0" xfId="50" applyNumberFormat="1" applyFont="1" applyAlignment="1">
      <alignment horizontal="left" vertical="center"/>
    </xf>
    <xf numFmtId="176" fontId="2" fillId="0" borderId="0" xfId="50" applyNumberFormat="1" applyFont="1" applyAlignment="1">
      <alignment vertical="center"/>
    </xf>
    <xf numFmtId="176" fontId="14" fillId="0" borderId="0" xfId="50" applyNumberFormat="1" applyFont="1" applyAlignment="1">
      <alignment vertical="center"/>
    </xf>
    <xf numFmtId="176" fontId="14" fillId="0" borderId="0" xfId="50" applyNumberFormat="1" applyFont="1"/>
    <xf numFmtId="10" fontId="2" fillId="0" borderId="0" xfId="50" applyNumberFormat="1" applyFont="1" applyFill="1"/>
    <xf numFmtId="0" fontId="1" fillId="0" borderId="0" xfId="50" applyFont="1" applyFill="1"/>
    <xf numFmtId="0" fontId="15" fillId="2" borderId="0" xfId="50" applyFont="1" applyFill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16" fillId="2" borderId="0" xfId="50" applyFont="1" applyFill="1" applyAlignment="1">
      <alignment horizontal="center" vertical="center" wrapText="1"/>
    </xf>
    <xf numFmtId="0" fontId="10" fillId="0" borderId="29" xfId="50" applyFont="1" applyFill="1" applyBorder="1" applyAlignment="1">
      <alignment horizontal="center" vertical="center" wrapText="1"/>
    </xf>
    <xf numFmtId="0" fontId="10" fillId="0" borderId="30" xfId="50" applyFont="1" applyFill="1" applyBorder="1" applyAlignment="1">
      <alignment horizontal="center" vertical="center" wrapText="1"/>
    </xf>
    <xf numFmtId="0" fontId="10" fillId="0" borderId="31" xfId="50" applyFont="1" applyFill="1" applyBorder="1" applyAlignment="1">
      <alignment horizontal="center" vertical="center" wrapText="1"/>
    </xf>
    <xf numFmtId="0" fontId="10" fillId="0" borderId="32" xfId="50" applyFont="1" applyFill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10" fillId="0" borderId="7" xfId="50" applyFont="1" applyFill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11" fillId="0" borderId="10" xfId="50" applyFont="1" applyFill="1" applyBorder="1" applyAlignment="1">
      <alignment horizontal="center" vertical="center" wrapText="1"/>
    </xf>
    <xf numFmtId="9" fontId="11" fillId="0" borderId="9" xfId="50" applyNumberFormat="1" applyFont="1" applyFill="1" applyBorder="1" applyAlignment="1">
      <alignment horizontal="center" vertical="center" wrapText="1"/>
    </xf>
    <xf numFmtId="9" fontId="11" fillId="0" borderId="10" xfId="50" applyNumberFormat="1" applyFont="1" applyFill="1" applyBorder="1" applyAlignment="1">
      <alignment horizontal="center" vertical="center" wrapText="1"/>
    </xf>
    <xf numFmtId="9" fontId="11" fillId="0" borderId="11" xfId="5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8" fontId="12" fillId="0" borderId="15" xfId="49" applyNumberFormat="1" applyFont="1" applyFill="1" applyBorder="1" applyAlignment="1">
      <alignment horizontal="center" vertical="center"/>
    </xf>
    <xf numFmtId="178" fontId="12" fillId="0" borderId="9" xfId="49" applyNumberFormat="1" applyFont="1" applyFill="1" applyBorder="1" applyAlignment="1">
      <alignment horizontal="center" vertical="center"/>
    </xf>
    <xf numFmtId="178" fontId="12" fillId="0" borderId="10" xfId="49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shrinkToFit="1"/>
    </xf>
    <xf numFmtId="177" fontId="12" fillId="0" borderId="10" xfId="49" applyNumberFormat="1" applyFont="1" applyFill="1" applyBorder="1" applyAlignment="1">
      <alignment horizontal="center" vertical="center"/>
    </xf>
    <xf numFmtId="10" fontId="12" fillId="0" borderId="15" xfId="49" applyNumberFormat="1" applyFont="1" applyFill="1" applyBorder="1" applyAlignment="1">
      <alignment horizontal="center" vertical="center"/>
    </xf>
    <xf numFmtId="177" fontId="12" fillId="0" borderId="10" xfId="49" applyNumberFormat="1" applyFont="1" applyFill="1" applyBorder="1" applyAlignment="1">
      <alignment horizontal="center" vertical="center"/>
    </xf>
    <xf numFmtId="178" fontId="12" fillId="0" borderId="10" xfId="0" applyNumberFormat="1" applyFont="1" applyFill="1" applyBorder="1" applyAlignment="1">
      <alignment horizontal="center" vertical="center" shrinkToFit="1"/>
    </xf>
    <xf numFmtId="0" fontId="4" fillId="5" borderId="10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0" fontId="12" fillId="0" borderId="15" xfId="49" applyNumberFormat="1" applyFont="1" applyFill="1" applyBorder="1" applyAlignment="1">
      <alignment horizontal="center" vertical="center"/>
    </xf>
    <xf numFmtId="178" fontId="12" fillId="0" borderId="18" xfId="0" applyNumberFormat="1" applyFont="1" applyFill="1" applyBorder="1" applyAlignment="1">
      <alignment horizontal="center" vertical="center" shrinkToFit="1"/>
    </xf>
    <xf numFmtId="10" fontId="12" fillId="0" borderId="19" xfId="49" applyNumberFormat="1" applyFont="1" applyFill="1" applyBorder="1" applyAlignment="1">
      <alignment horizontal="center" vertical="center"/>
    </xf>
    <xf numFmtId="179" fontId="12" fillId="0" borderId="17" xfId="49" applyNumberFormat="1" applyFont="1" applyFill="1" applyBorder="1" applyAlignment="1">
      <alignment horizontal="center" vertical="center"/>
    </xf>
    <xf numFmtId="177" fontId="12" fillId="0" borderId="18" xfId="49" applyNumberFormat="1" applyFont="1" applyFill="1" applyBorder="1" applyAlignment="1">
      <alignment horizontal="center" vertical="center"/>
    </xf>
    <xf numFmtId="10" fontId="12" fillId="0" borderId="19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0" fontId="12" fillId="0" borderId="22" xfId="49" applyNumberFormat="1" applyFont="1" applyFill="1" applyBorder="1" applyAlignment="1">
      <alignment horizontal="center" vertical="center"/>
    </xf>
    <xf numFmtId="10" fontId="12" fillId="0" borderId="33" xfId="49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2" fillId="0" borderId="27" xfId="50" applyFont="1" applyFill="1" applyBorder="1" applyAlignment="1">
      <alignment horizontal="center" vertical="center"/>
    </xf>
    <xf numFmtId="179" fontId="12" fillId="0" borderId="26" xfId="49" applyNumberFormat="1" applyFont="1" applyFill="1" applyBorder="1" applyAlignment="1">
      <alignment horizontal="center" vertical="center"/>
    </xf>
    <xf numFmtId="177" fontId="12" fillId="0" borderId="27" xfId="49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left" wrapText="1"/>
    </xf>
    <xf numFmtId="10" fontId="2" fillId="0" borderId="0" xfId="50" applyNumberFormat="1" applyFont="1" applyAlignment="1">
      <alignment vertical="center"/>
    </xf>
    <xf numFmtId="0" fontId="1" fillId="0" borderId="0" xfId="50" applyFont="1" applyAlignment="1">
      <alignment vertical="center"/>
    </xf>
    <xf numFmtId="0" fontId="9" fillId="0" borderId="0" xfId="5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0" fontId="14" fillId="0" borderId="0" xfId="50" applyNumberFormat="1" applyFont="1" applyAlignment="1">
      <alignment vertical="center"/>
    </xf>
    <xf numFmtId="177" fontId="15" fillId="2" borderId="0" xfId="50" applyNumberFormat="1" applyFont="1" applyFill="1" applyAlignment="1">
      <alignment wrapText="1"/>
    </xf>
    <xf numFmtId="10" fontId="14" fillId="0" borderId="0" xfId="50" applyNumberFormat="1" applyFont="1"/>
    <xf numFmtId="0" fontId="15" fillId="3" borderId="0" xfId="50" applyFont="1" applyFill="1" applyAlignment="1">
      <alignment horizontal="left" wrapText="1"/>
    </xf>
    <xf numFmtId="0" fontId="15" fillId="4" borderId="0" xfId="50" applyFont="1" applyFill="1" applyAlignment="1">
      <alignment horizontal="left" wrapText="1"/>
    </xf>
    <xf numFmtId="0" fontId="16" fillId="3" borderId="0" xfId="50" applyFont="1" applyFill="1" applyAlignment="1">
      <alignment horizontal="center" vertical="center" wrapText="1"/>
    </xf>
    <xf numFmtId="0" fontId="4" fillId="3" borderId="0" xfId="50" applyFont="1" applyFill="1" applyAlignment="1">
      <alignment horizontal="center" vertical="center" wrapText="1"/>
    </xf>
    <xf numFmtId="0" fontId="16" fillId="4" borderId="0" xfId="50" applyFont="1" applyFill="1" applyAlignment="1">
      <alignment wrapText="1"/>
    </xf>
    <xf numFmtId="0" fontId="4" fillId="3" borderId="10" xfId="50" applyFont="1" applyFill="1" applyBorder="1" applyAlignment="1">
      <alignment horizontal="center" vertical="center" wrapText="1"/>
    </xf>
    <xf numFmtId="0" fontId="4" fillId="3" borderId="34" xfId="50" applyFont="1" applyFill="1" applyBorder="1" applyAlignment="1">
      <alignment horizontal="center" vertical="center" wrapText="1"/>
    </xf>
    <xf numFmtId="0" fontId="4" fillId="3" borderId="34" xfId="50" applyFont="1" applyFill="1" applyBorder="1" applyAlignment="1">
      <alignment horizontal="center" vertical="center" wrapText="1"/>
    </xf>
    <xf numFmtId="0" fontId="4" fillId="3" borderId="35" xfId="50" applyFont="1" applyFill="1" applyBorder="1" applyAlignment="1">
      <alignment horizontal="center" vertical="center" wrapText="1"/>
    </xf>
    <xf numFmtId="0" fontId="4" fillId="3" borderId="35" xfId="50" applyFont="1" applyFill="1" applyBorder="1" applyAlignment="1">
      <alignment horizontal="center" vertical="center" wrapText="1"/>
    </xf>
    <xf numFmtId="0" fontId="4" fillId="3" borderId="15" xfId="50" applyFont="1" applyFill="1" applyBorder="1" applyAlignment="1">
      <alignment horizontal="center" vertical="center" wrapText="1"/>
    </xf>
    <xf numFmtId="0" fontId="4" fillId="3" borderId="15" xfId="50" applyFont="1" applyFill="1" applyBorder="1" applyAlignment="1">
      <alignment horizontal="center" vertical="center" wrapText="1"/>
    </xf>
    <xf numFmtId="178" fontId="4" fillId="2" borderId="10" xfId="50" applyNumberFormat="1" applyFont="1" applyFill="1" applyBorder="1" applyAlignment="1">
      <alignment horizontal="center" vertical="center" wrapText="1"/>
    </xf>
    <xf numFmtId="0" fontId="18" fillId="0" borderId="0" xfId="50" applyFont="1" applyFill="1" applyAlignment="1">
      <alignment horizontal="center" vertical="center" wrapText="1"/>
    </xf>
    <xf numFmtId="178" fontId="4" fillId="0" borderId="10" xfId="50" applyNumberFormat="1" applyFont="1" applyFill="1" applyBorder="1" applyAlignment="1">
      <alignment horizontal="center" vertical="center" wrapText="1"/>
    </xf>
    <xf numFmtId="0" fontId="4" fillId="6" borderId="10" xfId="50" applyFont="1" applyFill="1" applyBorder="1" applyAlignment="1">
      <alignment horizontal="center" vertical="center" wrapText="1"/>
    </xf>
    <xf numFmtId="0" fontId="16" fillId="6" borderId="10" xfId="5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8" fontId="4" fillId="0" borderId="34" xfId="50" applyNumberFormat="1" applyFont="1" applyFill="1" applyBorder="1" applyAlignment="1">
      <alignment horizontal="center" vertical="center" wrapText="1"/>
    </xf>
    <xf numFmtId="0" fontId="16" fillId="0" borderId="34" xfId="50" applyFont="1" applyFill="1" applyBorder="1" applyAlignment="1">
      <alignment horizontal="center" vertical="center" wrapText="1"/>
    </xf>
    <xf numFmtId="0" fontId="4" fillId="0" borderId="34" xfId="50" applyFont="1" applyFill="1" applyBorder="1" applyAlignment="1">
      <alignment horizontal="center" vertical="center" wrapText="1"/>
    </xf>
    <xf numFmtId="178" fontId="4" fillId="5" borderId="10" xfId="50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178" fontId="4" fillId="2" borderId="15" xfId="50" applyNumberFormat="1" applyFont="1" applyFill="1" applyBorder="1" applyAlignment="1">
      <alignment horizontal="center" vertical="center" wrapText="1"/>
    </xf>
    <xf numFmtId="0" fontId="4" fillId="0" borderId="15" xfId="50" applyFont="1" applyFill="1" applyBorder="1" applyAlignment="1">
      <alignment horizontal="center" vertical="center" wrapText="1"/>
    </xf>
    <xf numFmtId="0" fontId="16" fillId="3" borderId="10" xfId="50" applyFont="1" applyFill="1" applyBorder="1" applyAlignment="1">
      <alignment horizontal="center" vertical="center" wrapText="1"/>
    </xf>
    <xf numFmtId="0" fontId="4" fillId="3" borderId="10" xfId="50" applyFont="1" applyFill="1" applyBorder="1" applyAlignment="1">
      <alignment horizontal="left" wrapText="1"/>
    </xf>
    <xf numFmtId="0" fontId="4" fillId="0" borderId="10" xfId="50" applyFont="1" applyFill="1" applyBorder="1" applyAlignment="1">
      <alignment horizontal="left" wrapText="1"/>
    </xf>
    <xf numFmtId="177" fontId="15" fillId="3" borderId="0" xfId="50" applyNumberFormat="1" applyFont="1" applyFill="1" applyAlignment="1">
      <alignment wrapText="1"/>
    </xf>
    <xf numFmtId="177" fontId="15" fillId="4" borderId="0" xfId="50" applyNumberFormat="1" applyFont="1" applyFill="1" applyAlignment="1">
      <alignment wrapText="1"/>
    </xf>
    <xf numFmtId="0" fontId="9" fillId="0" borderId="0" xfId="50" applyFont="1" applyFill="1" applyAlignment="1">
      <alignment horizontal="left"/>
    </xf>
    <xf numFmtId="0" fontId="5" fillId="0" borderId="0" xfId="50" applyFont="1" applyFill="1"/>
    <xf numFmtId="0" fontId="5" fillId="0" borderId="0" xfId="50" applyFont="1" applyFill="1" applyAlignment="1">
      <alignment horizontal="center" vertical="center" wrapText="1"/>
    </xf>
    <xf numFmtId="0" fontId="19" fillId="0" borderId="0" xfId="50" applyFont="1" applyFill="1" applyAlignment="1">
      <alignment horizontal="center" vertical="center" wrapText="1"/>
    </xf>
    <xf numFmtId="0" fontId="20" fillId="0" borderId="15" xfId="0" applyFont="1" applyFill="1" applyBorder="1" applyAlignment="1">
      <alignment vertical="center"/>
    </xf>
    <xf numFmtId="0" fontId="14" fillId="0" borderId="10" xfId="0" applyNumberFormat="1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1" fillId="0" borderId="0" xfId="50" applyFont="1" applyFill="1" applyBorder="1" applyAlignment="1">
      <alignment horizontal="center" vertical="center" wrapText="1"/>
    </xf>
    <xf numFmtId="0" fontId="22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/>
    </xf>
    <xf numFmtId="177" fontId="9" fillId="0" borderId="0" xfId="50" applyNumberFormat="1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6.17住房保障工作进度月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8"/>
  <sheetViews>
    <sheetView tabSelected="1" zoomScale="55" zoomScaleNormal="55" workbookViewId="0">
      <selection activeCell="AK15" sqref="AK15"/>
    </sheetView>
  </sheetViews>
  <sheetFormatPr defaultColWidth="9.75" defaultRowHeight="26.25"/>
  <cols>
    <col min="1" max="1" width="13.875" style="8" customWidth="1"/>
    <col min="2" max="2" width="11.625" style="1" customWidth="1"/>
    <col min="3" max="3" width="11.625" style="8" customWidth="1"/>
    <col min="4" max="4" width="13.625" style="1" customWidth="1"/>
    <col min="5" max="5" width="12.25" style="8" customWidth="1"/>
    <col min="6" max="6" width="11.875" style="9" customWidth="1"/>
    <col min="7" max="7" width="11.875" style="10" customWidth="1"/>
    <col min="8" max="8" width="12.75" style="11" customWidth="1"/>
    <col min="9" max="9" width="11.375" style="11" customWidth="1"/>
    <col min="10" max="10" width="14.25" style="12" customWidth="1"/>
    <col min="11" max="12" width="13.875" style="13" customWidth="1"/>
    <col min="13" max="13" width="15.75" style="8" customWidth="1"/>
    <col min="14" max="14" width="6.13333333333333" style="8" customWidth="1"/>
    <col min="15" max="15" width="13.8583333333333" style="8" hidden="1" customWidth="1"/>
    <col min="16" max="16" width="23.4083333333333" style="14" hidden="1" customWidth="1"/>
    <col min="17" max="17" width="13.4083333333333" style="14" hidden="1" customWidth="1"/>
    <col min="18" max="18" width="13.6333333333333" style="15" hidden="1" customWidth="1"/>
    <col min="19" max="19" width="17.2666666666667" style="15" hidden="1" customWidth="1"/>
    <col min="20" max="20" width="15" style="15" hidden="1" customWidth="1"/>
    <col min="21" max="21" width="14.5416666666667" style="15" hidden="1" customWidth="1"/>
    <col min="22" max="22" width="17.275" style="15" hidden="1" customWidth="1"/>
    <col min="23" max="23" width="33.6333333333333" style="16" hidden="1" customWidth="1"/>
    <col min="24" max="24" width="11.5916666666667" style="8" hidden="1" customWidth="1"/>
    <col min="25" max="25" width="10.75" style="17" hidden="1" customWidth="1"/>
    <col min="26" max="26" width="9.75" style="17" hidden="1" customWidth="1"/>
    <col min="27" max="35" width="9.75" style="8" hidden="1" customWidth="1"/>
    <col min="36" max="201" width="9.75" style="8"/>
    <col min="202" max="232" width="10" style="8"/>
    <col min="233" max="16384" width="9.75" style="8"/>
  </cols>
  <sheetData>
    <row r="1" s="1" customFormat="1" ht="33.95" customHeight="1" spans="1:26">
      <c r="A1" s="18" t="s">
        <v>0</v>
      </c>
      <c r="B1" s="19"/>
      <c r="C1" s="20"/>
      <c r="D1" s="19"/>
      <c r="E1" s="20"/>
      <c r="F1" s="9"/>
      <c r="G1" s="21"/>
      <c r="H1" s="22"/>
      <c r="I1" s="22"/>
      <c r="J1" s="104"/>
      <c r="K1" s="105"/>
      <c r="L1" s="105"/>
      <c r="M1" s="19"/>
      <c r="P1" s="106"/>
      <c r="Q1" s="106"/>
      <c r="R1" s="158"/>
      <c r="S1" s="158"/>
      <c r="T1" s="158"/>
      <c r="U1" s="158"/>
      <c r="V1" s="158"/>
      <c r="W1" s="159"/>
      <c r="Y1" s="191"/>
      <c r="Z1" s="191"/>
    </row>
    <row r="2" s="2" customFormat="1" ht="105" customHeight="1" spans="1:26">
      <c r="A2" s="23" t="s">
        <v>1</v>
      </c>
      <c r="B2" s="24"/>
      <c r="C2" s="24"/>
      <c r="D2" s="24"/>
      <c r="E2" s="24"/>
      <c r="F2" s="25"/>
      <c r="G2" s="26"/>
      <c r="H2" s="24"/>
      <c r="I2" s="24"/>
      <c r="J2" s="26"/>
      <c r="K2" s="107"/>
      <c r="L2" s="107"/>
      <c r="M2" s="107"/>
      <c r="P2" s="108"/>
      <c r="Q2" s="108"/>
      <c r="R2" s="160" t="s">
        <v>2</v>
      </c>
      <c r="S2" s="161"/>
      <c r="T2" s="161"/>
      <c r="U2" s="161"/>
      <c r="V2" s="161"/>
      <c r="W2" s="162"/>
      <c r="Y2" s="192"/>
      <c r="Z2" s="192"/>
    </row>
    <row r="3" s="2" customFormat="1" ht="51.95" customHeight="1" spans="1:26">
      <c r="A3" s="27" t="s">
        <v>3</v>
      </c>
      <c r="B3" s="28" t="s">
        <v>4</v>
      </c>
      <c r="C3" s="29"/>
      <c r="D3" s="29"/>
      <c r="E3" s="29"/>
      <c r="F3" s="30"/>
      <c r="G3" s="29"/>
      <c r="H3" s="29"/>
      <c r="I3" s="29"/>
      <c r="J3" s="109"/>
      <c r="K3" s="110" t="s">
        <v>5</v>
      </c>
      <c r="L3" s="111"/>
      <c r="M3" s="112"/>
      <c r="O3" s="113" t="s">
        <v>3</v>
      </c>
      <c r="P3" s="114" t="s">
        <v>6</v>
      </c>
      <c r="Q3" s="114" t="s">
        <v>7</v>
      </c>
      <c r="R3" s="163" t="s">
        <v>6</v>
      </c>
      <c r="S3" s="163" t="s">
        <v>7</v>
      </c>
      <c r="T3" s="164" t="s">
        <v>8</v>
      </c>
      <c r="U3" s="163" t="s">
        <v>9</v>
      </c>
      <c r="V3" s="165" t="s">
        <v>10</v>
      </c>
      <c r="W3" s="134" t="s">
        <v>11</v>
      </c>
      <c r="Y3" s="192"/>
      <c r="Z3" s="192"/>
    </row>
    <row r="4" s="2" customFormat="1" ht="99" customHeight="1" spans="1:26">
      <c r="A4" s="31"/>
      <c r="B4" s="32" t="s">
        <v>12</v>
      </c>
      <c r="C4" s="33" t="s">
        <v>13</v>
      </c>
      <c r="D4" s="34" t="s">
        <v>14</v>
      </c>
      <c r="E4" s="35" t="s">
        <v>15</v>
      </c>
      <c r="F4" s="36"/>
      <c r="G4" s="37"/>
      <c r="H4" s="35" t="s">
        <v>16</v>
      </c>
      <c r="I4" s="115"/>
      <c r="J4" s="37"/>
      <c r="K4" s="32" t="s">
        <v>17</v>
      </c>
      <c r="L4" s="33"/>
      <c r="M4" s="34"/>
      <c r="O4" s="116"/>
      <c r="P4" s="114"/>
      <c r="Q4" s="114"/>
      <c r="R4" s="163"/>
      <c r="S4" s="163"/>
      <c r="T4" s="166"/>
      <c r="U4" s="163"/>
      <c r="V4" s="167"/>
      <c r="W4" s="134"/>
      <c r="Y4" s="192"/>
      <c r="Z4" s="192"/>
    </row>
    <row r="5" s="3" customFormat="1" ht="23.1" customHeight="1" spans="1:26">
      <c r="A5" s="38"/>
      <c r="B5" s="39"/>
      <c r="C5" s="40"/>
      <c r="D5" s="41"/>
      <c r="E5" s="42" t="s">
        <v>18</v>
      </c>
      <c r="F5" s="43" t="s">
        <v>19</v>
      </c>
      <c r="G5" s="44" t="s">
        <v>20</v>
      </c>
      <c r="H5" s="42" t="s">
        <v>18</v>
      </c>
      <c r="I5" s="117" t="s">
        <v>19</v>
      </c>
      <c r="J5" s="44" t="s">
        <v>20</v>
      </c>
      <c r="K5" s="118" t="s">
        <v>21</v>
      </c>
      <c r="L5" s="119" t="s">
        <v>19</v>
      </c>
      <c r="M5" s="120" t="s">
        <v>20</v>
      </c>
      <c r="O5" s="121"/>
      <c r="P5" s="114"/>
      <c r="Q5" s="114"/>
      <c r="R5" s="163"/>
      <c r="S5" s="163"/>
      <c r="T5" s="166"/>
      <c r="U5" s="163"/>
      <c r="V5" s="167"/>
      <c r="W5" s="134"/>
      <c r="Y5" s="193"/>
      <c r="Z5" s="193"/>
    </row>
    <row r="6" s="3" customFormat="1" ht="33.95" customHeight="1" spans="1:26">
      <c r="A6" s="38"/>
      <c r="B6" s="39"/>
      <c r="C6" s="40"/>
      <c r="D6" s="41"/>
      <c r="E6" s="42"/>
      <c r="F6" s="43"/>
      <c r="G6" s="44"/>
      <c r="H6" s="42"/>
      <c r="I6" s="117"/>
      <c r="J6" s="44"/>
      <c r="K6" s="118"/>
      <c r="L6" s="119"/>
      <c r="M6" s="120"/>
      <c r="O6" s="121"/>
      <c r="P6" s="114"/>
      <c r="Q6" s="114"/>
      <c r="R6" s="163"/>
      <c r="S6" s="163"/>
      <c r="T6" s="168"/>
      <c r="U6" s="163"/>
      <c r="V6" s="169"/>
      <c r="W6" s="134"/>
      <c r="Y6" s="193"/>
      <c r="Z6" s="193"/>
    </row>
    <row r="7" s="3" customFormat="1" ht="48.95" customHeight="1" spans="1:26">
      <c r="A7" s="45" t="s">
        <v>22</v>
      </c>
      <c r="B7" s="46" t="s">
        <v>23</v>
      </c>
      <c r="C7" s="47" t="s">
        <v>24</v>
      </c>
      <c r="D7" s="48" t="s">
        <v>25</v>
      </c>
      <c r="E7" s="46">
        <v>4</v>
      </c>
      <c r="F7" s="49">
        <v>5</v>
      </c>
      <c r="G7" s="50" t="s">
        <v>26</v>
      </c>
      <c r="H7" s="46">
        <v>7</v>
      </c>
      <c r="I7" s="47">
        <v>8</v>
      </c>
      <c r="J7" s="59" t="s">
        <v>27</v>
      </c>
      <c r="K7" s="46">
        <v>10</v>
      </c>
      <c r="L7" s="47">
        <v>11</v>
      </c>
      <c r="M7" s="48" t="s">
        <v>28</v>
      </c>
      <c r="O7" s="122" t="s">
        <v>22</v>
      </c>
      <c r="P7" s="114" t="s">
        <v>29</v>
      </c>
      <c r="Q7" s="114" t="s">
        <v>29</v>
      </c>
      <c r="R7" s="163"/>
      <c r="S7" s="163"/>
      <c r="T7" s="163"/>
      <c r="U7" s="163"/>
      <c r="V7" s="163"/>
      <c r="W7" s="134"/>
      <c r="Y7" s="193"/>
      <c r="Z7" s="193"/>
    </row>
    <row r="8" s="3" customFormat="1" ht="50.1" customHeight="1" spans="1:26">
      <c r="A8" s="51" t="s">
        <v>30</v>
      </c>
      <c r="B8" s="52">
        <v>120000</v>
      </c>
      <c r="C8" s="53">
        <f>SUM(C10:C25)</f>
        <v>66108</v>
      </c>
      <c r="D8" s="54">
        <f t="shared" ref="D8:D25" si="0">C8/B8</f>
        <v>0.5509</v>
      </c>
      <c r="E8" s="55">
        <v>120000</v>
      </c>
      <c r="F8" s="56">
        <f>SUM(F10:F25)</f>
        <v>61356</v>
      </c>
      <c r="G8" s="57">
        <f t="shared" ref="G8:G24" si="1">F8/E8</f>
        <v>0.5113</v>
      </c>
      <c r="H8" s="55" t="s">
        <v>31</v>
      </c>
      <c r="I8" s="123" t="s">
        <v>31</v>
      </c>
      <c r="J8" s="57" t="s">
        <v>31</v>
      </c>
      <c r="K8" s="124" t="s">
        <v>31</v>
      </c>
      <c r="L8" s="125" t="s">
        <v>31</v>
      </c>
      <c r="M8" s="59" t="s">
        <v>31</v>
      </c>
      <c r="O8" s="126" t="s">
        <v>30</v>
      </c>
      <c r="P8" s="114" t="s">
        <v>29</v>
      </c>
      <c r="Q8" s="114" t="s">
        <v>29</v>
      </c>
      <c r="R8" s="163"/>
      <c r="S8" s="163"/>
      <c r="T8" s="163"/>
      <c r="U8" s="163"/>
      <c r="V8" s="163"/>
      <c r="W8" s="134"/>
      <c r="Y8" s="193"/>
      <c r="Z8" s="193"/>
    </row>
    <row r="9" s="3" customFormat="1" ht="50.1" customHeight="1" spans="1:26">
      <c r="A9" s="51" t="s">
        <v>32</v>
      </c>
      <c r="B9" s="58">
        <f t="shared" ref="B9:F9" si="2">SUM(B10:B25)</f>
        <v>153742</v>
      </c>
      <c r="C9" s="53">
        <f t="shared" si="2"/>
        <v>66108</v>
      </c>
      <c r="D9" s="59">
        <f t="shared" si="0"/>
        <v>0.42999310533231</v>
      </c>
      <c r="E9" s="58">
        <f>SUM(E10:E23)</f>
        <v>123613</v>
      </c>
      <c r="F9" s="60">
        <f t="shared" si="2"/>
        <v>61356</v>
      </c>
      <c r="G9" s="57">
        <f t="shared" si="1"/>
        <v>0.496355561308277</v>
      </c>
      <c r="H9" s="55">
        <f t="shared" ref="H9:L9" si="3">SUM(H10:H25)</f>
        <v>24756</v>
      </c>
      <c r="I9" s="123">
        <f t="shared" si="3"/>
        <v>4752</v>
      </c>
      <c r="J9" s="57">
        <f t="shared" ref="J9:J13" si="4">I9/H9</f>
        <v>0.191953465826466</v>
      </c>
      <c r="K9" s="58">
        <f t="shared" si="3"/>
        <v>99690</v>
      </c>
      <c r="L9" s="53">
        <f t="shared" si="3"/>
        <v>1219</v>
      </c>
      <c r="M9" s="59">
        <f t="shared" ref="M9:M23" si="5">L9/K9</f>
        <v>0.0122279065101816</v>
      </c>
      <c r="O9" s="126" t="s">
        <v>32</v>
      </c>
      <c r="P9" s="127">
        <f>SUM(P10:P23)</f>
        <v>22622</v>
      </c>
      <c r="Q9" s="127">
        <f>SUM(Q10:Q23)</f>
        <v>23803</v>
      </c>
      <c r="R9" s="163"/>
      <c r="S9" s="163"/>
      <c r="T9" s="163"/>
      <c r="U9" s="163"/>
      <c r="V9" s="163"/>
      <c r="W9" s="134">
        <f>SUM(W10:W23)</f>
        <v>23572</v>
      </c>
      <c r="Y9" s="193"/>
      <c r="Z9" s="193"/>
    </row>
    <row r="10" s="4" customFormat="1" ht="45.95" customHeight="1" spans="1:31">
      <c r="A10" s="51" t="s">
        <v>33</v>
      </c>
      <c r="B10" s="58">
        <f>E10+H10</f>
        <v>9050</v>
      </c>
      <c r="C10" s="53">
        <f>F10+I10</f>
        <v>4708</v>
      </c>
      <c r="D10" s="54">
        <f t="shared" si="0"/>
        <v>0.520220994475138</v>
      </c>
      <c r="E10" s="61">
        <v>7051</v>
      </c>
      <c r="F10" s="62">
        <v>4078</v>
      </c>
      <c r="G10" s="57">
        <f t="shared" si="1"/>
        <v>0.578357679761736</v>
      </c>
      <c r="H10" s="63">
        <v>1999</v>
      </c>
      <c r="I10" s="128">
        <v>630</v>
      </c>
      <c r="J10" s="57">
        <f t="shared" si="4"/>
        <v>0.315157578789395</v>
      </c>
      <c r="K10" s="61">
        <v>8773</v>
      </c>
      <c r="L10" s="129">
        <v>0</v>
      </c>
      <c r="M10" s="59">
        <f t="shared" si="5"/>
        <v>0</v>
      </c>
      <c r="O10" s="126" t="s">
        <v>33</v>
      </c>
      <c r="P10" s="114">
        <v>1553</v>
      </c>
      <c r="Q10" s="170">
        <v>2525</v>
      </c>
      <c r="R10" s="163">
        <v>1417</v>
      </c>
      <c r="S10" s="163">
        <v>2525</v>
      </c>
      <c r="T10" s="163">
        <v>0</v>
      </c>
      <c r="U10" s="163">
        <v>0</v>
      </c>
      <c r="V10" s="163">
        <v>630</v>
      </c>
      <c r="W10" s="134">
        <v>2525</v>
      </c>
      <c r="Y10" s="194"/>
      <c r="Z10" s="195" t="s">
        <v>34</v>
      </c>
      <c r="AA10" s="196">
        <v>2183</v>
      </c>
      <c r="AB10" s="197" t="s">
        <v>34</v>
      </c>
      <c r="AC10" s="196">
        <v>2525</v>
      </c>
      <c r="AE10" s="4">
        <f t="shared" ref="AE10:AE18" si="6">AA10+AC10-C10</f>
        <v>0</v>
      </c>
    </row>
    <row r="11" s="5" customFormat="1" ht="45.95" customHeight="1" spans="1:31">
      <c r="A11" s="64" t="s">
        <v>35</v>
      </c>
      <c r="B11" s="58">
        <f t="shared" ref="B11:B15" si="7">E11</f>
        <v>11061</v>
      </c>
      <c r="C11" s="53">
        <f t="shared" ref="C11:C15" si="8">F11</f>
        <v>5646</v>
      </c>
      <c r="D11" s="65">
        <f t="shared" si="0"/>
        <v>0.510442093843233</v>
      </c>
      <c r="E11" s="66">
        <v>11061</v>
      </c>
      <c r="F11" s="62">
        <v>5646</v>
      </c>
      <c r="G11" s="57">
        <f t="shared" si="1"/>
        <v>0.510442093843233</v>
      </c>
      <c r="H11" s="67" t="s">
        <v>31</v>
      </c>
      <c r="I11" s="130" t="s">
        <v>31</v>
      </c>
      <c r="J11" s="57" t="s">
        <v>31</v>
      </c>
      <c r="K11" s="66">
        <v>11020</v>
      </c>
      <c r="L11" s="131">
        <v>0</v>
      </c>
      <c r="M11" s="72">
        <f t="shared" si="5"/>
        <v>0</v>
      </c>
      <c r="O11" s="64" t="s">
        <v>35</v>
      </c>
      <c r="P11" s="114">
        <v>3359</v>
      </c>
      <c r="Q11" s="170">
        <v>2252</v>
      </c>
      <c r="R11" s="163">
        <v>1989</v>
      </c>
      <c r="S11" s="163">
        <v>0</v>
      </c>
      <c r="T11" s="163" t="s">
        <v>31</v>
      </c>
      <c r="U11" s="163">
        <v>500</v>
      </c>
      <c r="V11" s="163" t="s">
        <v>31</v>
      </c>
      <c r="W11" s="134">
        <v>2252</v>
      </c>
      <c r="X11" s="171"/>
      <c r="Y11" s="194"/>
      <c r="Z11" s="197" t="s">
        <v>36</v>
      </c>
      <c r="AA11" s="196">
        <v>3359</v>
      </c>
      <c r="AB11" s="197" t="s">
        <v>36</v>
      </c>
      <c r="AC11" s="196">
        <v>2252</v>
      </c>
      <c r="AE11" s="4">
        <f t="shared" si="6"/>
        <v>-35</v>
      </c>
    </row>
    <row r="12" s="4" customFormat="1" ht="45.95" customHeight="1" spans="1:31">
      <c r="A12" s="64" t="s">
        <v>37</v>
      </c>
      <c r="B12" s="68">
        <f t="shared" si="7"/>
        <v>5984</v>
      </c>
      <c r="C12" s="60">
        <f t="shared" si="8"/>
        <v>4622</v>
      </c>
      <c r="D12" s="65">
        <f t="shared" si="0"/>
        <v>0.772393048128342</v>
      </c>
      <c r="E12" s="66">
        <v>5984</v>
      </c>
      <c r="F12" s="62">
        <f>P12+Q12+310</f>
        <v>4622</v>
      </c>
      <c r="G12" s="69">
        <f t="shared" si="1"/>
        <v>0.772393048128342</v>
      </c>
      <c r="H12" s="67" t="s">
        <v>31</v>
      </c>
      <c r="I12" s="130" t="s">
        <v>31</v>
      </c>
      <c r="J12" s="57" t="s">
        <v>31</v>
      </c>
      <c r="K12" s="61">
        <v>4850</v>
      </c>
      <c r="L12" s="129">
        <v>0</v>
      </c>
      <c r="M12" s="59">
        <f t="shared" si="5"/>
        <v>0</v>
      </c>
      <c r="O12" s="126" t="s">
        <v>37</v>
      </c>
      <c r="P12" s="114">
        <v>1943</v>
      </c>
      <c r="Q12" s="170">
        <v>2369</v>
      </c>
      <c r="R12" s="163">
        <v>96</v>
      </c>
      <c r="S12" s="163">
        <v>0</v>
      </c>
      <c r="T12" s="163" t="s">
        <v>31</v>
      </c>
      <c r="U12" s="163">
        <v>0</v>
      </c>
      <c r="V12" s="163" t="s">
        <v>31</v>
      </c>
      <c r="W12" s="134">
        <v>2369</v>
      </c>
      <c r="Y12" s="194"/>
      <c r="Z12" s="197" t="s">
        <v>38</v>
      </c>
      <c r="AA12" s="196">
        <v>1943</v>
      </c>
      <c r="AB12" s="197" t="s">
        <v>38</v>
      </c>
      <c r="AC12" s="196">
        <v>2369</v>
      </c>
      <c r="AE12" s="4">
        <f t="shared" si="6"/>
        <v>-310</v>
      </c>
    </row>
    <row r="13" s="5" customFormat="1" ht="45.95" customHeight="1" spans="1:31">
      <c r="A13" s="64" t="s">
        <v>39</v>
      </c>
      <c r="B13" s="58">
        <f>E13+H13</f>
        <v>4099</v>
      </c>
      <c r="C13" s="53">
        <f>F13+I13</f>
        <v>1096</v>
      </c>
      <c r="D13" s="65">
        <f t="shared" si="0"/>
        <v>0.267382288363015</v>
      </c>
      <c r="E13" s="66">
        <v>3766</v>
      </c>
      <c r="F13" s="62">
        <f t="shared" ref="F13:F16" si="9">P13+Q13</f>
        <v>1081</v>
      </c>
      <c r="G13" s="57">
        <f t="shared" si="1"/>
        <v>0.2870419543282</v>
      </c>
      <c r="H13" s="70">
        <v>333</v>
      </c>
      <c r="I13" s="132">
        <v>15</v>
      </c>
      <c r="J13" s="57">
        <f t="shared" si="4"/>
        <v>0.045045045045045</v>
      </c>
      <c r="K13" s="66">
        <v>8402</v>
      </c>
      <c r="L13" s="131">
        <v>55</v>
      </c>
      <c r="M13" s="72">
        <f t="shared" si="5"/>
        <v>0.00654606046179481</v>
      </c>
      <c r="O13" s="64" t="s">
        <v>39</v>
      </c>
      <c r="P13" s="133">
        <v>0</v>
      </c>
      <c r="Q13" s="172">
        <v>1081</v>
      </c>
      <c r="R13" s="163">
        <v>303</v>
      </c>
      <c r="S13" s="173">
        <v>877</v>
      </c>
      <c r="T13" s="174">
        <v>333</v>
      </c>
      <c r="U13" s="163">
        <v>0</v>
      </c>
      <c r="V13" s="163">
        <v>15</v>
      </c>
      <c r="W13" s="134">
        <v>0</v>
      </c>
      <c r="X13" s="175" t="s">
        <v>40</v>
      </c>
      <c r="Y13" s="194"/>
      <c r="Z13" s="197" t="s">
        <v>41</v>
      </c>
      <c r="AA13" s="196">
        <v>15</v>
      </c>
      <c r="AB13" s="197" t="s">
        <v>41</v>
      </c>
      <c r="AC13" s="196">
        <v>877</v>
      </c>
      <c r="AE13" s="4">
        <f t="shared" si="6"/>
        <v>-204</v>
      </c>
    </row>
    <row r="14" s="5" customFormat="1" ht="45.95" customHeight="1" spans="1:31">
      <c r="A14" s="64" t="s">
        <v>42</v>
      </c>
      <c r="B14" s="58">
        <f t="shared" si="7"/>
        <v>241</v>
      </c>
      <c r="C14" s="53">
        <f t="shared" si="8"/>
        <v>241</v>
      </c>
      <c r="D14" s="65">
        <f t="shared" si="0"/>
        <v>1</v>
      </c>
      <c r="E14" s="66">
        <v>241</v>
      </c>
      <c r="F14" s="62">
        <f t="shared" si="9"/>
        <v>241</v>
      </c>
      <c r="G14" s="57">
        <f t="shared" si="1"/>
        <v>1</v>
      </c>
      <c r="H14" s="67" t="s">
        <v>31</v>
      </c>
      <c r="I14" s="130" t="s">
        <v>31</v>
      </c>
      <c r="J14" s="57" t="s">
        <v>31</v>
      </c>
      <c r="K14" s="66">
        <v>439</v>
      </c>
      <c r="L14" s="131">
        <v>0</v>
      </c>
      <c r="M14" s="72">
        <f t="shared" si="5"/>
        <v>0</v>
      </c>
      <c r="O14" s="64" t="s">
        <v>42</v>
      </c>
      <c r="P14" s="114">
        <v>0</v>
      </c>
      <c r="Q14" s="170">
        <v>241</v>
      </c>
      <c r="R14" s="163">
        <v>0</v>
      </c>
      <c r="S14" s="163">
        <v>0</v>
      </c>
      <c r="T14" s="163" t="s">
        <v>31</v>
      </c>
      <c r="U14" s="163">
        <v>0</v>
      </c>
      <c r="V14" s="163" t="s">
        <v>31</v>
      </c>
      <c r="W14" s="134">
        <v>241</v>
      </c>
      <c r="Y14" s="194"/>
      <c r="Z14" s="197"/>
      <c r="AA14" s="196"/>
      <c r="AB14" s="197" t="s">
        <v>43</v>
      </c>
      <c r="AC14" s="196">
        <v>241</v>
      </c>
      <c r="AE14" s="4">
        <f t="shared" si="6"/>
        <v>0</v>
      </c>
    </row>
    <row r="15" s="5" customFormat="1" ht="45.95" customHeight="1" spans="1:31">
      <c r="A15" s="64" t="s">
        <v>44</v>
      </c>
      <c r="B15" s="68">
        <f t="shared" si="7"/>
        <v>1514</v>
      </c>
      <c r="C15" s="60">
        <f t="shared" si="8"/>
        <v>420</v>
      </c>
      <c r="D15" s="65">
        <f t="shared" si="0"/>
        <v>0.277410832232497</v>
      </c>
      <c r="E15" s="66">
        <v>1514</v>
      </c>
      <c r="F15" s="62">
        <v>420</v>
      </c>
      <c r="G15" s="69">
        <f t="shared" si="1"/>
        <v>0.277410832232497</v>
      </c>
      <c r="H15" s="67" t="s">
        <v>31</v>
      </c>
      <c r="I15" s="130" t="s">
        <v>31</v>
      </c>
      <c r="J15" s="57" t="s">
        <v>31</v>
      </c>
      <c r="K15" s="66">
        <v>1541</v>
      </c>
      <c r="L15" s="131">
        <v>0</v>
      </c>
      <c r="M15" s="72">
        <f t="shared" si="5"/>
        <v>0</v>
      </c>
      <c r="O15" s="64" t="s">
        <v>44</v>
      </c>
      <c r="P15" s="114">
        <v>60</v>
      </c>
      <c r="Q15" s="170">
        <v>0</v>
      </c>
      <c r="R15" s="163">
        <v>0</v>
      </c>
      <c r="S15" s="163" t="s">
        <v>29</v>
      </c>
      <c r="T15" s="163" t="s">
        <v>31</v>
      </c>
      <c r="U15" s="163">
        <v>0</v>
      </c>
      <c r="V15" s="163" t="s">
        <v>31</v>
      </c>
      <c r="W15" s="134"/>
      <c r="Y15" s="194"/>
      <c r="Z15" s="197" t="s">
        <v>45</v>
      </c>
      <c r="AA15" s="196">
        <v>60</v>
      </c>
      <c r="AB15" s="197"/>
      <c r="AC15" s="196"/>
      <c r="AE15" s="4">
        <f t="shared" si="6"/>
        <v>-360</v>
      </c>
    </row>
    <row r="16" s="5" customFormat="1" ht="45.95" customHeight="1" spans="1:31">
      <c r="A16" s="64" t="s">
        <v>46</v>
      </c>
      <c r="B16" s="58">
        <f t="shared" ref="B16:B20" si="10">E16+H16</f>
        <v>8700</v>
      </c>
      <c r="C16" s="53">
        <f t="shared" ref="C16:C20" si="11">F16+I16</f>
        <v>601</v>
      </c>
      <c r="D16" s="65">
        <f t="shared" si="0"/>
        <v>0.0690804597701149</v>
      </c>
      <c r="E16" s="66">
        <v>6791</v>
      </c>
      <c r="F16" s="62">
        <f t="shared" si="9"/>
        <v>601</v>
      </c>
      <c r="G16" s="69">
        <f t="shared" si="1"/>
        <v>0.0884994846119865</v>
      </c>
      <c r="H16" s="70">
        <v>1909</v>
      </c>
      <c r="I16" s="132">
        <v>0</v>
      </c>
      <c r="J16" s="69">
        <f t="shared" ref="J16:J20" si="12">I16/H16</f>
        <v>0</v>
      </c>
      <c r="K16" s="66">
        <v>3141</v>
      </c>
      <c r="L16" s="131">
        <v>0</v>
      </c>
      <c r="M16" s="72">
        <f t="shared" si="5"/>
        <v>0</v>
      </c>
      <c r="O16" s="64" t="s">
        <v>46</v>
      </c>
      <c r="P16" s="134">
        <v>316</v>
      </c>
      <c r="Q16" s="172">
        <v>285</v>
      </c>
      <c r="R16" s="134">
        <v>228</v>
      </c>
      <c r="S16" s="134">
        <v>8</v>
      </c>
      <c r="T16" s="134">
        <v>0</v>
      </c>
      <c r="U16" s="134">
        <v>0</v>
      </c>
      <c r="V16" s="134">
        <v>0</v>
      </c>
      <c r="W16" s="134">
        <v>188</v>
      </c>
      <c r="Y16" s="194"/>
      <c r="Z16" s="197" t="s">
        <v>47</v>
      </c>
      <c r="AA16" s="196">
        <v>316</v>
      </c>
      <c r="AB16" s="197" t="s">
        <v>47</v>
      </c>
      <c r="AC16" s="196">
        <v>285</v>
      </c>
      <c r="AE16" s="4">
        <f t="shared" si="6"/>
        <v>0</v>
      </c>
    </row>
    <row r="17" s="6" customFormat="1" ht="45.95" customHeight="1" spans="1:31">
      <c r="A17" s="64" t="s">
        <v>48</v>
      </c>
      <c r="B17" s="58">
        <f t="shared" ref="B17:B21" si="13">E17</f>
        <v>2848</v>
      </c>
      <c r="C17" s="53">
        <f t="shared" ref="C17:C21" si="14">F17</f>
        <v>2295</v>
      </c>
      <c r="D17" s="65">
        <f t="shared" si="0"/>
        <v>0.805828651685393</v>
      </c>
      <c r="E17" s="66">
        <v>2848</v>
      </c>
      <c r="F17" s="62">
        <f>P17+Q17+103</f>
        <v>2295</v>
      </c>
      <c r="G17" s="57">
        <f t="shared" si="1"/>
        <v>0.805828651685393</v>
      </c>
      <c r="H17" s="67" t="s">
        <v>31</v>
      </c>
      <c r="I17" s="130" t="s">
        <v>31</v>
      </c>
      <c r="J17" s="57" t="s">
        <v>31</v>
      </c>
      <c r="K17" s="66">
        <v>4952</v>
      </c>
      <c r="L17" s="131">
        <v>0</v>
      </c>
      <c r="M17" s="72">
        <f t="shared" si="5"/>
        <v>0</v>
      </c>
      <c r="N17" s="5"/>
      <c r="O17" s="64" t="s">
        <v>48</v>
      </c>
      <c r="P17" s="135">
        <v>0</v>
      </c>
      <c r="Q17" s="170">
        <v>2192</v>
      </c>
      <c r="R17" s="176">
        <v>0</v>
      </c>
      <c r="S17" s="176">
        <v>2192</v>
      </c>
      <c r="T17" s="163" t="s">
        <v>31</v>
      </c>
      <c r="U17" s="176">
        <v>0</v>
      </c>
      <c r="V17" s="176" t="s">
        <v>31</v>
      </c>
      <c r="W17" s="177">
        <v>2152</v>
      </c>
      <c r="X17" s="171"/>
      <c r="Y17" s="194"/>
      <c r="Z17" s="197" t="s">
        <v>49</v>
      </c>
      <c r="AA17" s="196">
        <v>0</v>
      </c>
      <c r="AB17" s="197" t="s">
        <v>49</v>
      </c>
      <c r="AC17" s="196">
        <v>2192</v>
      </c>
      <c r="AE17" s="4">
        <f t="shared" si="6"/>
        <v>-103</v>
      </c>
    </row>
    <row r="18" s="5" customFormat="1" ht="45.95" customHeight="1" spans="1:31">
      <c r="A18" s="64" t="s">
        <v>50</v>
      </c>
      <c r="B18" s="58">
        <f t="shared" si="13"/>
        <v>6178</v>
      </c>
      <c r="C18" s="53">
        <f t="shared" si="14"/>
        <v>670</v>
      </c>
      <c r="D18" s="65">
        <f t="shared" si="0"/>
        <v>0.108449336354807</v>
      </c>
      <c r="E18" s="66">
        <v>6178</v>
      </c>
      <c r="F18" s="62">
        <f t="shared" ref="F18:F21" si="15">P18+Q18</f>
        <v>670</v>
      </c>
      <c r="G18" s="69">
        <f t="shared" si="1"/>
        <v>0.108449336354807</v>
      </c>
      <c r="H18" s="71" t="s">
        <v>31</v>
      </c>
      <c r="I18" s="136" t="s">
        <v>31</v>
      </c>
      <c r="J18" s="69" t="s">
        <v>31</v>
      </c>
      <c r="K18" s="66">
        <v>2401</v>
      </c>
      <c r="L18" s="131">
        <v>0</v>
      </c>
      <c r="M18" s="72">
        <f t="shared" si="5"/>
        <v>0</v>
      </c>
      <c r="O18" s="64" t="s">
        <v>50</v>
      </c>
      <c r="P18" s="134">
        <v>0</v>
      </c>
      <c r="Q18" s="178">
        <v>670</v>
      </c>
      <c r="R18" s="179" t="s">
        <v>51</v>
      </c>
      <c r="S18" s="180">
        <v>0</v>
      </c>
      <c r="T18" s="180" t="s">
        <v>31</v>
      </c>
      <c r="U18" s="179" t="s">
        <v>51</v>
      </c>
      <c r="V18" s="179" t="s">
        <v>31</v>
      </c>
      <c r="W18" s="180">
        <v>670</v>
      </c>
      <c r="Y18" s="198"/>
      <c r="Z18" s="197"/>
      <c r="AA18" s="196"/>
      <c r="AB18" s="197" t="s">
        <v>52</v>
      </c>
      <c r="AC18" s="196">
        <v>670</v>
      </c>
      <c r="AE18" s="4">
        <f t="shared" si="6"/>
        <v>0</v>
      </c>
    </row>
    <row r="19" s="5" customFormat="1" ht="45.95" customHeight="1" spans="1:31">
      <c r="A19" s="64" t="s">
        <v>53</v>
      </c>
      <c r="B19" s="68">
        <f t="shared" si="10"/>
        <v>53472</v>
      </c>
      <c r="C19" s="60">
        <f t="shared" si="11"/>
        <v>17453</v>
      </c>
      <c r="D19" s="65">
        <f t="shared" si="0"/>
        <v>0.326395122681029</v>
      </c>
      <c r="E19" s="66">
        <v>44714</v>
      </c>
      <c r="F19" s="62">
        <v>17453</v>
      </c>
      <c r="G19" s="69">
        <f t="shared" si="1"/>
        <v>0.390325177796663</v>
      </c>
      <c r="H19" s="70">
        <v>8758</v>
      </c>
      <c r="I19" s="132">
        <f>T19</f>
        <v>0</v>
      </c>
      <c r="J19" s="69">
        <f t="shared" si="12"/>
        <v>0</v>
      </c>
      <c r="K19" s="66">
        <v>23036</v>
      </c>
      <c r="L19" s="131">
        <v>110</v>
      </c>
      <c r="M19" s="72">
        <f t="shared" si="5"/>
        <v>0.0047751345719743</v>
      </c>
      <c r="O19" s="64" t="s">
        <v>53</v>
      </c>
      <c r="P19" s="133">
        <v>6875</v>
      </c>
      <c r="Q19" s="181">
        <v>3307</v>
      </c>
      <c r="R19" s="173"/>
      <c r="S19" s="173">
        <v>492</v>
      </c>
      <c r="T19" s="173">
        <v>0</v>
      </c>
      <c r="U19" s="173">
        <v>0</v>
      </c>
      <c r="V19" s="173"/>
      <c r="W19" s="134">
        <f>14481-6827</f>
        <v>7654</v>
      </c>
      <c r="X19" s="182" t="s">
        <v>54</v>
      </c>
      <c r="Y19" s="199"/>
      <c r="Z19" s="197" t="s">
        <v>55</v>
      </c>
      <c r="AA19" s="196">
        <v>5540</v>
      </c>
      <c r="AB19" s="197" t="s">
        <v>55</v>
      </c>
      <c r="AC19" s="196">
        <v>3045</v>
      </c>
      <c r="AE19" s="4">
        <f t="shared" ref="AE19:AE22" si="16">AC19+AA19-C20</f>
        <v>0</v>
      </c>
    </row>
    <row r="20" s="5" customFormat="1" ht="45.95" customHeight="1" spans="1:31">
      <c r="A20" s="64" t="s">
        <v>56</v>
      </c>
      <c r="B20" s="58">
        <f t="shared" si="10"/>
        <v>16740</v>
      </c>
      <c r="C20" s="53">
        <f t="shared" si="11"/>
        <v>8585</v>
      </c>
      <c r="D20" s="65">
        <f t="shared" si="0"/>
        <v>0.51284348864994</v>
      </c>
      <c r="E20" s="66">
        <v>12303</v>
      </c>
      <c r="F20" s="62">
        <f t="shared" si="15"/>
        <v>7590</v>
      </c>
      <c r="G20" s="69">
        <f t="shared" si="1"/>
        <v>0.616922701780054</v>
      </c>
      <c r="H20" s="70">
        <v>4437</v>
      </c>
      <c r="I20" s="132">
        <v>995</v>
      </c>
      <c r="J20" s="69">
        <f t="shared" si="12"/>
        <v>0.224250619788145</v>
      </c>
      <c r="K20" s="66">
        <v>15124</v>
      </c>
      <c r="L20" s="131">
        <v>1054</v>
      </c>
      <c r="M20" s="72">
        <f t="shared" si="5"/>
        <v>0.069690558053425</v>
      </c>
      <c r="O20" s="64" t="s">
        <v>56</v>
      </c>
      <c r="P20" s="134">
        <v>4545</v>
      </c>
      <c r="Q20" s="172">
        <v>3045</v>
      </c>
      <c r="R20" s="134">
        <v>3264</v>
      </c>
      <c r="S20" s="134">
        <v>650</v>
      </c>
      <c r="T20" s="134">
        <v>313</v>
      </c>
      <c r="U20" s="134">
        <v>968</v>
      </c>
      <c r="V20" s="134">
        <v>995</v>
      </c>
      <c r="W20" s="134">
        <v>1685</v>
      </c>
      <c r="X20" s="183"/>
      <c r="Y20" s="200"/>
      <c r="Z20" s="197" t="s">
        <v>57</v>
      </c>
      <c r="AA20" s="196">
        <v>110</v>
      </c>
      <c r="AB20" s="197" t="s">
        <v>57</v>
      </c>
      <c r="AC20" s="196">
        <v>609</v>
      </c>
      <c r="AE20" s="4">
        <f t="shared" si="16"/>
        <v>0</v>
      </c>
    </row>
    <row r="21" s="4" customFormat="1" ht="45.95" customHeight="1" spans="1:31">
      <c r="A21" s="51" t="s">
        <v>58</v>
      </c>
      <c r="B21" s="58">
        <f t="shared" si="13"/>
        <v>3855</v>
      </c>
      <c r="C21" s="53">
        <f t="shared" si="14"/>
        <v>719</v>
      </c>
      <c r="D21" s="54">
        <f t="shared" si="0"/>
        <v>0.18651102464332</v>
      </c>
      <c r="E21" s="61">
        <v>3855</v>
      </c>
      <c r="F21" s="62">
        <f t="shared" si="15"/>
        <v>719</v>
      </c>
      <c r="G21" s="57">
        <f t="shared" si="1"/>
        <v>0.18651102464332</v>
      </c>
      <c r="H21" s="67" t="s">
        <v>31</v>
      </c>
      <c r="I21" s="130" t="s">
        <v>31</v>
      </c>
      <c r="J21" s="57" t="s">
        <v>31</v>
      </c>
      <c r="K21" s="61">
        <v>956</v>
      </c>
      <c r="L21" s="129">
        <v>0</v>
      </c>
      <c r="M21" s="59">
        <f t="shared" si="5"/>
        <v>0</v>
      </c>
      <c r="O21" s="126" t="s">
        <v>58</v>
      </c>
      <c r="P21" s="114">
        <v>110</v>
      </c>
      <c r="Q21" s="184">
        <v>609</v>
      </c>
      <c r="R21" s="168">
        <v>0</v>
      </c>
      <c r="S21" s="168">
        <v>0</v>
      </c>
      <c r="T21" s="168" t="s">
        <v>31</v>
      </c>
      <c r="U21" s="168">
        <v>0</v>
      </c>
      <c r="V21" s="168" t="s">
        <v>31</v>
      </c>
      <c r="W21" s="185">
        <v>609</v>
      </c>
      <c r="Y21" s="194"/>
      <c r="Z21" s="197" t="s">
        <v>59</v>
      </c>
      <c r="AA21" s="196">
        <v>0</v>
      </c>
      <c r="AB21" s="197" t="s">
        <v>59</v>
      </c>
      <c r="AC21" s="196">
        <v>1208</v>
      </c>
      <c r="AE21" s="4">
        <f t="shared" si="16"/>
        <v>-1479</v>
      </c>
    </row>
    <row r="22" s="4" customFormat="1" ht="45.95" customHeight="1" spans="1:31">
      <c r="A22" s="64" t="s">
        <v>60</v>
      </c>
      <c r="B22" s="68">
        <f>E22+H22</f>
        <v>6657</v>
      </c>
      <c r="C22" s="60">
        <f>F22+I22</f>
        <v>2687</v>
      </c>
      <c r="D22" s="72">
        <f t="shared" si="0"/>
        <v>0.403635271143158</v>
      </c>
      <c r="E22" s="66">
        <v>5995</v>
      </c>
      <c r="F22" s="62">
        <v>2687</v>
      </c>
      <c r="G22" s="69">
        <f t="shared" si="1"/>
        <v>0.448206839032527</v>
      </c>
      <c r="H22" s="63">
        <v>662</v>
      </c>
      <c r="I22" s="128">
        <v>0</v>
      </c>
      <c r="J22" s="57">
        <f t="shared" ref="J22:J25" si="17">I22/H22</f>
        <v>0</v>
      </c>
      <c r="K22" s="61">
        <v>3506</v>
      </c>
      <c r="L22" s="129">
        <v>0</v>
      </c>
      <c r="M22" s="59">
        <f t="shared" si="5"/>
        <v>0</v>
      </c>
      <c r="O22" s="126" t="s">
        <v>60</v>
      </c>
      <c r="P22" s="114">
        <v>0</v>
      </c>
      <c r="Q22" s="170">
        <v>1208</v>
      </c>
      <c r="R22" s="163">
        <v>0</v>
      </c>
      <c r="S22" s="163">
        <v>300</v>
      </c>
      <c r="T22" s="186" t="s">
        <v>51</v>
      </c>
      <c r="U22" s="163">
        <v>0</v>
      </c>
      <c r="V22" s="163" t="s">
        <v>31</v>
      </c>
      <c r="W22" s="134">
        <v>308</v>
      </c>
      <c r="Y22" s="194"/>
      <c r="Z22" s="197" t="s">
        <v>61</v>
      </c>
      <c r="AA22" s="196">
        <v>4261</v>
      </c>
      <c r="AB22" s="197" t="s">
        <v>61</v>
      </c>
      <c r="AC22" s="196">
        <v>4019</v>
      </c>
      <c r="AE22" s="4">
        <f t="shared" si="16"/>
        <v>0</v>
      </c>
    </row>
    <row r="23" s="4" customFormat="1" ht="45.95" customHeight="1" spans="1:27">
      <c r="A23" s="73" t="s">
        <v>62</v>
      </c>
      <c r="B23" s="74">
        <f>E23+H23</f>
        <v>15258</v>
      </c>
      <c r="C23" s="75">
        <f>F23+I23</f>
        <v>8280</v>
      </c>
      <c r="D23" s="76">
        <f t="shared" si="0"/>
        <v>0.542666142351553</v>
      </c>
      <c r="E23" s="77">
        <v>11312</v>
      </c>
      <c r="F23" s="78">
        <f>P23+Q23</f>
        <v>7880</v>
      </c>
      <c r="G23" s="79">
        <f t="shared" si="1"/>
        <v>0.696605374823197</v>
      </c>
      <c r="H23" s="80">
        <v>3946</v>
      </c>
      <c r="I23" s="137">
        <v>400</v>
      </c>
      <c r="J23" s="138">
        <f t="shared" si="17"/>
        <v>0.10136847440446</v>
      </c>
      <c r="K23" s="139">
        <v>9114</v>
      </c>
      <c r="L23" s="140">
        <v>0</v>
      </c>
      <c r="M23" s="141">
        <f t="shared" si="5"/>
        <v>0</v>
      </c>
      <c r="O23" s="142" t="s">
        <v>62</v>
      </c>
      <c r="P23" s="114">
        <v>3861</v>
      </c>
      <c r="Q23" s="170">
        <v>4019</v>
      </c>
      <c r="R23" s="163">
        <v>2699</v>
      </c>
      <c r="S23" s="163">
        <v>1100</v>
      </c>
      <c r="T23" s="163">
        <v>400</v>
      </c>
      <c r="U23" s="163">
        <v>0</v>
      </c>
      <c r="V23" s="163">
        <v>400</v>
      </c>
      <c r="W23" s="134">
        <v>2919</v>
      </c>
      <c r="Y23" s="194"/>
      <c r="Z23" s="193"/>
      <c r="AA23" s="201"/>
    </row>
    <row r="24" s="4" customFormat="1" ht="45.95" customHeight="1" spans="1:27">
      <c r="A24" s="81" t="s">
        <v>63</v>
      </c>
      <c r="B24" s="82">
        <v>5373</v>
      </c>
      <c r="C24" s="83">
        <v>5373</v>
      </c>
      <c r="D24" s="84">
        <f t="shared" si="0"/>
        <v>1</v>
      </c>
      <c r="E24" s="85">
        <v>5373</v>
      </c>
      <c r="F24" s="86">
        <v>5373</v>
      </c>
      <c r="G24" s="87">
        <f t="shared" si="1"/>
        <v>1</v>
      </c>
      <c r="H24" s="88" t="s">
        <v>31</v>
      </c>
      <c r="I24" s="143" t="s">
        <v>31</v>
      </c>
      <c r="J24" s="144" t="s">
        <v>31</v>
      </c>
      <c r="K24" s="88" t="s">
        <v>31</v>
      </c>
      <c r="L24" s="143" t="s">
        <v>31</v>
      </c>
      <c r="M24" s="144" t="s">
        <v>31</v>
      </c>
      <c r="O24" s="145"/>
      <c r="P24" s="114"/>
      <c r="Q24" s="170"/>
      <c r="R24" s="163"/>
      <c r="S24" s="163"/>
      <c r="T24" s="163"/>
      <c r="U24" s="163"/>
      <c r="V24" s="163"/>
      <c r="W24" s="134"/>
      <c r="Y24" s="194"/>
      <c r="Z24" s="193"/>
      <c r="AA24" s="201"/>
    </row>
    <row r="25" ht="60" customHeight="1" spans="1:29">
      <c r="A25" s="89" t="s">
        <v>64</v>
      </c>
      <c r="B25" s="90">
        <f>H25</f>
        <v>2712</v>
      </c>
      <c r="C25" s="91">
        <f>I25</f>
        <v>2712</v>
      </c>
      <c r="D25" s="92">
        <f t="shared" si="0"/>
        <v>1</v>
      </c>
      <c r="E25" s="93" t="s">
        <v>31</v>
      </c>
      <c r="F25" s="94" t="s">
        <v>31</v>
      </c>
      <c r="G25" s="95" t="s">
        <v>31</v>
      </c>
      <c r="H25" s="96">
        <v>2712</v>
      </c>
      <c r="I25" s="146">
        <v>2712</v>
      </c>
      <c r="J25" s="95">
        <f t="shared" si="17"/>
        <v>1</v>
      </c>
      <c r="K25" s="147">
        <v>2435</v>
      </c>
      <c r="L25" s="148"/>
      <c r="M25" s="92">
        <f>L25/K25</f>
        <v>0</v>
      </c>
      <c r="O25" s="149" t="s">
        <v>64</v>
      </c>
      <c r="P25" s="150"/>
      <c r="Q25" s="150"/>
      <c r="R25" s="187"/>
      <c r="S25" s="187"/>
      <c r="T25" s="187"/>
      <c r="U25" s="187"/>
      <c r="V25" s="187"/>
      <c r="W25" s="188"/>
      <c r="Y25" s="194"/>
      <c r="Z25" s="193"/>
      <c r="AA25" s="201"/>
      <c r="AB25" s="4"/>
      <c r="AC25" s="4"/>
    </row>
    <row r="26" spans="2:27">
      <c r="B26" s="97"/>
      <c r="C26" s="98"/>
      <c r="D26" s="97"/>
      <c r="E26" s="98"/>
      <c r="F26" s="99"/>
      <c r="G26" s="100"/>
      <c r="H26" s="101"/>
      <c r="I26" s="101"/>
      <c r="J26" s="151"/>
      <c r="K26" s="152"/>
      <c r="L26" s="152"/>
      <c r="Z26" s="193"/>
      <c r="AA26" s="201"/>
    </row>
    <row r="27" ht="89" customHeight="1" spans="2:27">
      <c r="B27" s="97"/>
      <c r="C27" s="98"/>
      <c r="D27" s="97"/>
      <c r="E27" s="98"/>
      <c r="F27" s="99"/>
      <c r="G27" s="100"/>
      <c r="H27" s="101"/>
      <c r="I27" s="101"/>
      <c r="J27" s="151"/>
      <c r="K27" s="153"/>
      <c r="L27" s="153"/>
      <c r="M27" s="154"/>
      <c r="Z27" s="193"/>
      <c r="AA27" s="202"/>
    </row>
    <row r="28" spans="2:27">
      <c r="B28" s="97"/>
      <c r="C28" s="98"/>
      <c r="D28" s="97"/>
      <c r="E28" s="98"/>
      <c r="F28" s="99"/>
      <c r="G28" s="100"/>
      <c r="H28" s="101"/>
      <c r="I28" s="101"/>
      <c r="J28" s="151"/>
      <c r="K28" s="152"/>
      <c r="L28" s="152"/>
      <c r="Z28" s="193"/>
      <c r="AA28" s="202"/>
    </row>
    <row r="29" s="7" customFormat="1" ht="25.5" spans="1:29">
      <c r="A29" s="8"/>
      <c r="B29" s="97"/>
      <c r="C29" s="98"/>
      <c r="D29" s="97"/>
      <c r="E29" s="98"/>
      <c r="F29" s="99"/>
      <c r="G29" s="100"/>
      <c r="H29" s="102"/>
      <c r="I29" s="102"/>
      <c r="J29" s="155"/>
      <c r="K29" s="152"/>
      <c r="L29" s="152"/>
      <c r="P29" s="156"/>
      <c r="Q29" s="156"/>
      <c r="R29" s="189"/>
      <c r="S29" s="189"/>
      <c r="T29" s="189"/>
      <c r="U29" s="189"/>
      <c r="V29" s="189"/>
      <c r="W29" s="190"/>
      <c r="Y29" s="17"/>
      <c r="Z29" s="193"/>
      <c r="AA29" s="8"/>
      <c r="AB29" s="8"/>
      <c r="AC29" s="8"/>
    </row>
    <row r="30" s="7" customFormat="1" ht="25.5" spans="1:27">
      <c r="A30" s="8"/>
      <c r="B30" s="97"/>
      <c r="C30" s="98"/>
      <c r="D30" s="97"/>
      <c r="E30" s="98"/>
      <c r="F30" s="99"/>
      <c r="G30" s="100"/>
      <c r="H30" s="102"/>
      <c r="I30" s="102"/>
      <c r="J30" s="155"/>
      <c r="K30" s="152"/>
      <c r="L30" s="152"/>
      <c r="P30" s="156"/>
      <c r="Q30" s="156"/>
      <c r="R30" s="189"/>
      <c r="S30" s="189"/>
      <c r="T30" s="189"/>
      <c r="U30" s="189"/>
      <c r="V30" s="189"/>
      <c r="W30" s="190"/>
      <c r="Y30" s="203"/>
      <c r="Z30" s="193"/>
      <c r="AA30" s="8"/>
    </row>
    <row r="31" s="7" customFormat="1" ht="25.5" spans="1:26">
      <c r="A31" s="8"/>
      <c r="B31" s="97"/>
      <c r="C31" s="98"/>
      <c r="D31" s="97"/>
      <c r="E31" s="98"/>
      <c r="F31" s="99"/>
      <c r="G31" s="100"/>
      <c r="H31" s="102"/>
      <c r="I31" s="102"/>
      <c r="J31" s="155"/>
      <c r="K31" s="152"/>
      <c r="L31" s="152"/>
      <c r="P31" s="156"/>
      <c r="Q31" s="156"/>
      <c r="R31" s="189"/>
      <c r="S31" s="189"/>
      <c r="T31" s="189"/>
      <c r="U31" s="189"/>
      <c r="V31" s="189"/>
      <c r="W31" s="190"/>
      <c r="Y31" s="203"/>
      <c r="Z31" s="193"/>
    </row>
    <row r="32" s="7" customFormat="1" ht="25.5" spans="1:26">
      <c r="A32" s="8"/>
      <c r="B32" s="97"/>
      <c r="C32" s="98"/>
      <c r="D32" s="97"/>
      <c r="E32" s="98"/>
      <c r="F32" s="99"/>
      <c r="G32" s="100"/>
      <c r="H32" s="102"/>
      <c r="I32" s="102"/>
      <c r="J32" s="155"/>
      <c r="K32" s="152"/>
      <c r="L32" s="152"/>
      <c r="P32" s="156"/>
      <c r="Q32" s="156"/>
      <c r="R32" s="189"/>
      <c r="S32" s="189"/>
      <c r="T32" s="189"/>
      <c r="U32" s="189"/>
      <c r="V32" s="189"/>
      <c r="W32" s="190"/>
      <c r="Y32" s="203"/>
      <c r="Z32" s="193"/>
    </row>
    <row r="33" s="7" customFormat="1" ht="25.5" spans="1:26">
      <c r="A33" s="8"/>
      <c r="B33" s="97"/>
      <c r="C33" s="98"/>
      <c r="D33" s="97"/>
      <c r="E33" s="98"/>
      <c r="F33" s="99"/>
      <c r="G33" s="100"/>
      <c r="H33" s="102"/>
      <c r="I33" s="102"/>
      <c r="J33" s="155"/>
      <c r="K33" s="152"/>
      <c r="L33" s="152"/>
      <c r="P33" s="156"/>
      <c r="Q33" s="156"/>
      <c r="R33" s="189"/>
      <c r="S33" s="189"/>
      <c r="T33" s="189"/>
      <c r="U33" s="189"/>
      <c r="V33" s="189"/>
      <c r="W33" s="190"/>
      <c r="Y33" s="203"/>
      <c r="Z33" s="203"/>
    </row>
    <row r="34" s="7" customFormat="1" ht="25.5" spans="1:26">
      <c r="A34" s="8"/>
      <c r="B34" s="97"/>
      <c r="C34" s="98"/>
      <c r="D34" s="97"/>
      <c r="E34" s="98"/>
      <c r="F34" s="99"/>
      <c r="G34" s="100"/>
      <c r="H34" s="102"/>
      <c r="I34" s="102"/>
      <c r="J34" s="155"/>
      <c r="K34" s="152"/>
      <c r="L34" s="152"/>
      <c r="P34" s="156"/>
      <c r="Q34" s="156"/>
      <c r="R34" s="189"/>
      <c r="S34" s="189"/>
      <c r="T34" s="189"/>
      <c r="U34" s="189"/>
      <c r="V34" s="189"/>
      <c r="W34" s="190"/>
      <c r="Y34" s="203"/>
      <c r="Z34" s="203"/>
    </row>
    <row r="35" s="7" customFormat="1" ht="25.5" spans="1:26">
      <c r="A35" s="8"/>
      <c r="B35" s="97"/>
      <c r="C35" s="98"/>
      <c r="D35" s="97"/>
      <c r="E35" s="98"/>
      <c r="F35" s="99"/>
      <c r="G35" s="100"/>
      <c r="H35" s="102"/>
      <c r="I35" s="102"/>
      <c r="J35" s="155"/>
      <c r="K35" s="152"/>
      <c r="L35" s="152"/>
      <c r="P35" s="156"/>
      <c r="Q35" s="156"/>
      <c r="R35" s="189"/>
      <c r="S35" s="189"/>
      <c r="T35" s="189"/>
      <c r="U35" s="189"/>
      <c r="V35" s="189"/>
      <c r="W35" s="190"/>
      <c r="Y35" s="203"/>
      <c r="Z35" s="203"/>
    </row>
    <row r="36" s="7" customFormat="1" ht="25.5" spans="1:26">
      <c r="A36" s="8"/>
      <c r="B36" s="1"/>
      <c r="C36" s="8"/>
      <c r="D36" s="1"/>
      <c r="E36" s="8"/>
      <c r="F36" s="9"/>
      <c r="G36" s="10"/>
      <c r="H36" s="103"/>
      <c r="I36" s="103"/>
      <c r="J36" s="157"/>
      <c r="K36" s="13"/>
      <c r="L36" s="13"/>
      <c r="P36" s="156"/>
      <c r="Q36" s="156"/>
      <c r="R36" s="189"/>
      <c r="S36" s="189"/>
      <c r="T36" s="189"/>
      <c r="U36" s="189"/>
      <c r="V36" s="189"/>
      <c r="W36" s="190"/>
      <c r="Y36" s="203"/>
      <c r="Z36" s="203"/>
    </row>
    <row r="37" s="7" customFormat="1" ht="25.5" spans="1:26">
      <c r="A37" s="8"/>
      <c r="B37" s="1"/>
      <c r="C37" s="8"/>
      <c r="D37" s="1"/>
      <c r="E37" s="8"/>
      <c r="F37" s="9"/>
      <c r="G37" s="10"/>
      <c r="H37" s="103"/>
      <c r="I37" s="103"/>
      <c r="J37" s="157"/>
      <c r="K37" s="13"/>
      <c r="L37" s="13"/>
      <c r="P37" s="156"/>
      <c r="Q37" s="156"/>
      <c r="R37" s="189"/>
      <c r="S37" s="189"/>
      <c r="T37" s="189"/>
      <c r="U37" s="189"/>
      <c r="V37" s="189"/>
      <c r="W37" s="190"/>
      <c r="Y37" s="203"/>
      <c r="Z37" s="203"/>
    </row>
    <row r="38" s="7" customFormat="1" ht="25.5" spans="1:26">
      <c r="A38" s="8"/>
      <c r="B38" s="1"/>
      <c r="C38" s="8"/>
      <c r="D38" s="1"/>
      <c r="E38" s="8"/>
      <c r="F38" s="9"/>
      <c r="G38" s="10"/>
      <c r="H38" s="103"/>
      <c r="I38" s="103"/>
      <c r="J38" s="157"/>
      <c r="K38" s="13"/>
      <c r="L38" s="13"/>
      <c r="P38" s="156"/>
      <c r="Q38" s="156"/>
      <c r="R38" s="189"/>
      <c r="S38" s="189"/>
      <c r="T38" s="189"/>
      <c r="U38" s="189"/>
      <c r="V38" s="189"/>
      <c r="W38" s="190"/>
      <c r="Y38" s="203"/>
      <c r="Z38" s="203"/>
    </row>
    <row r="39" s="7" customFormat="1" ht="25.5" spans="1:26">
      <c r="A39" s="8"/>
      <c r="B39" s="1"/>
      <c r="C39" s="8"/>
      <c r="D39" s="1"/>
      <c r="E39" s="8"/>
      <c r="F39" s="9"/>
      <c r="G39" s="10"/>
      <c r="H39" s="103"/>
      <c r="I39" s="103"/>
      <c r="J39" s="157"/>
      <c r="K39" s="13"/>
      <c r="L39" s="13"/>
      <c r="P39" s="156"/>
      <c r="Q39" s="156"/>
      <c r="R39" s="189"/>
      <c r="S39" s="189"/>
      <c r="T39" s="189"/>
      <c r="U39" s="189"/>
      <c r="V39" s="189"/>
      <c r="W39" s="190"/>
      <c r="Y39" s="203"/>
      <c r="Z39" s="203"/>
    </row>
    <row r="40" s="7" customFormat="1" ht="25.5" spans="1:26">
      <c r="A40" s="8"/>
      <c r="B40" s="1"/>
      <c r="C40" s="8"/>
      <c r="D40" s="1"/>
      <c r="E40" s="8"/>
      <c r="F40" s="9"/>
      <c r="G40" s="10"/>
      <c r="H40" s="103"/>
      <c r="I40" s="103"/>
      <c r="J40" s="157"/>
      <c r="K40" s="13"/>
      <c r="L40" s="13"/>
      <c r="P40" s="156"/>
      <c r="Q40" s="156"/>
      <c r="R40" s="189"/>
      <c r="S40" s="189"/>
      <c r="T40" s="189"/>
      <c r="U40" s="189"/>
      <c r="V40" s="189"/>
      <c r="W40" s="190"/>
      <c r="Y40" s="203"/>
      <c r="Z40" s="203"/>
    </row>
    <row r="41" s="7" customFormat="1" ht="25.5" spans="1:26">
      <c r="A41" s="8"/>
      <c r="B41" s="1"/>
      <c r="C41" s="8"/>
      <c r="D41" s="1"/>
      <c r="E41" s="8"/>
      <c r="F41" s="9"/>
      <c r="G41" s="10"/>
      <c r="H41" s="103"/>
      <c r="I41" s="103"/>
      <c r="J41" s="157"/>
      <c r="K41" s="13"/>
      <c r="L41" s="13"/>
      <c r="P41" s="156"/>
      <c r="Q41" s="156"/>
      <c r="R41" s="189"/>
      <c r="S41" s="189"/>
      <c r="T41" s="189"/>
      <c r="U41" s="189"/>
      <c r="V41" s="189"/>
      <c r="W41" s="190"/>
      <c r="Y41" s="203"/>
      <c r="Z41" s="203"/>
    </row>
    <row r="42" s="7" customFormat="1" ht="25.5" spans="1:26">
      <c r="A42" s="8"/>
      <c r="B42" s="1"/>
      <c r="C42" s="8"/>
      <c r="D42" s="1"/>
      <c r="E42" s="8"/>
      <c r="F42" s="9"/>
      <c r="G42" s="10"/>
      <c r="H42" s="103"/>
      <c r="I42" s="103"/>
      <c r="J42" s="157"/>
      <c r="K42" s="13"/>
      <c r="L42" s="13"/>
      <c r="P42" s="156"/>
      <c r="Q42" s="156"/>
      <c r="R42" s="189"/>
      <c r="S42" s="189"/>
      <c r="T42" s="189"/>
      <c r="U42" s="189"/>
      <c r="V42" s="189"/>
      <c r="W42" s="190"/>
      <c r="Y42" s="203"/>
      <c r="Z42" s="203"/>
    </row>
    <row r="43" s="7" customFormat="1" ht="25.5" spans="1:26">
      <c r="A43" s="8"/>
      <c r="B43" s="1"/>
      <c r="C43" s="8"/>
      <c r="D43" s="1"/>
      <c r="E43" s="8"/>
      <c r="F43" s="9"/>
      <c r="G43" s="10"/>
      <c r="H43" s="103"/>
      <c r="I43" s="103"/>
      <c r="J43" s="157"/>
      <c r="K43" s="13"/>
      <c r="L43" s="13"/>
      <c r="P43" s="156"/>
      <c r="Q43" s="156"/>
      <c r="R43" s="189"/>
      <c r="S43" s="189"/>
      <c r="T43" s="189"/>
      <c r="U43" s="189"/>
      <c r="V43" s="189"/>
      <c r="W43" s="190"/>
      <c r="Y43" s="203"/>
      <c r="Z43" s="203"/>
    </row>
    <row r="44" s="7" customFormat="1" ht="25.5" spans="1:26">
      <c r="A44" s="8"/>
      <c r="B44" s="1"/>
      <c r="C44" s="8"/>
      <c r="D44" s="1"/>
      <c r="E44" s="8"/>
      <c r="F44" s="9"/>
      <c r="G44" s="10"/>
      <c r="H44" s="103"/>
      <c r="I44" s="103"/>
      <c r="J44" s="157"/>
      <c r="K44" s="13"/>
      <c r="L44" s="13"/>
      <c r="P44" s="156"/>
      <c r="Q44" s="156"/>
      <c r="R44" s="189"/>
      <c r="S44" s="189"/>
      <c r="T44" s="189"/>
      <c r="U44" s="189"/>
      <c r="V44" s="189"/>
      <c r="W44" s="190"/>
      <c r="Y44" s="203"/>
      <c r="Z44" s="203"/>
    </row>
    <row r="45" s="7" customFormat="1" ht="25.5" spans="1:26">
      <c r="A45" s="8"/>
      <c r="B45" s="1"/>
      <c r="C45" s="8"/>
      <c r="D45" s="1"/>
      <c r="E45" s="8"/>
      <c r="F45" s="9"/>
      <c r="G45" s="10"/>
      <c r="H45" s="103"/>
      <c r="I45" s="103"/>
      <c r="J45" s="157"/>
      <c r="K45" s="13"/>
      <c r="L45" s="13"/>
      <c r="P45" s="156"/>
      <c r="Q45" s="156"/>
      <c r="R45" s="189"/>
      <c r="S45" s="189"/>
      <c r="T45" s="189"/>
      <c r="U45" s="189"/>
      <c r="V45" s="189"/>
      <c r="W45" s="190"/>
      <c r="Y45" s="203"/>
      <c r="Z45" s="203"/>
    </row>
    <row r="46" s="7" customFormat="1" ht="25.5" spans="1:26">
      <c r="A46" s="8"/>
      <c r="B46" s="1"/>
      <c r="C46" s="8"/>
      <c r="D46" s="1"/>
      <c r="E46" s="8"/>
      <c r="F46" s="9"/>
      <c r="G46" s="10"/>
      <c r="H46" s="103"/>
      <c r="I46" s="103"/>
      <c r="J46" s="157"/>
      <c r="K46" s="13"/>
      <c r="L46" s="13"/>
      <c r="P46" s="156"/>
      <c r="Q46" s="156"/>
      <c r="R46" s="189"/>
      <c r="S46" s="189"/>
      <c r="T46" s="189"/>
      <c r="U46" s="189"/>
      <c r="V46" s="189"/>
      <c r="W46" s="190"/>
      <c r="Y46" s="203"/>
      <c r="Z46" s="203"/>
    </row>
    <row r="47" spans="25:29">
      <c r="Y47" s="203"/>
      <c r="Z47" s="203"/>
      <c r="AA47" s="7"/>
      <c r="AB47" s="7"/>
      <c r="AC47" s="7"/>
    </row>
    <row r="48" spans="26:27">
      <c r="Z48" s="203"/>
      <c r="AA48" s="7"/>
    </row>
  </sheetData>
  <mergeCells count="30">
    <mergeCell ref="A2:M2"/>
    <mergeCell ref="P2:Q2"/>
    <mergeCell ref="R2:U2"/>
    <mergeCell ref="B3:J3"/>
    <mergeCell ref="K3:M3"/>
    <mergeCell ref="E4:G4"/>
    <mergeCell ref="H4:J4"/>
    <mergeCell ref="K4:M4"/>
    <mergeCell ref="A3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O3:O6"/>
    <mergeCell ref="P3:P6"/>
    <mergeCell ref="Q3:Q6"/>
    <mergeCell ref="R3:R6"/>
    <mergeCell ref="S3:S6"/>
    <mergeCell ref="T3:T6"/>
    <mergeCell ref="U3:U6"/>
    <mergeCell ref="V3:V6"/>
    <mergeCell ref="W3:W6"/>
  </mergeCells>
  <pageMargins left="0.275" right="0.196527777777778" top="0.550694444444444" bottom="0.550694444444444" header="0.35" footer="0.511805555555556"/>
  <pageSetup paperSize="9" scale="58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1(定)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2019-07-15T11:24:10Z</dcterms:created>
  <dcterms:modified xsi:type="dcterms:W3CDTF">2019-07-15T11:25:10Z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