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/>
  </bookViews>
  <sheets>
    <sheet name="2(定)" sheetId="1" r:id="rId1"/>
  </sheets>
  <definedNames>
    <definedName name="_xlnm.Print_Area" localSheetId="0">'2(定)'!$A$1:$G$25</definedName>
  </definedNames>
  <calcPr calcId="124519"/>
</workbook>
</file>

<file path=xl/calcChain.xml><?xml version="1.0" encoding="utf-8"?>
<calcChain xmlns="http://schemas.openxmlformats.org/spreadsheetml/2006/main">
  <c r="G25" i="1"/>
  <c r="G24"/>
  <c r="G23"/>
  <c r="D23"/>
  <c r="C23"/>
  <c r="G22"/>
  <c r="G21"/>
  <c r="D21"/>
  <c r="C21"/>
  <c r="G20"/>
  <c r="D20"/>
  <c r="C20"/>
  <c r="G19"/>
  <c r="D19"/>
  <c r="G18"/>
  <c r="G17"/>
  <c r="G16"/>
  <c r="G15"/>
  <c r="D15"/>
  <c r="G14"/>
  <c r="G13"/>
  <c r="D13"/>
  <c r="C13"/>
  <c r="G12"/>
  <c r="D12"/>
  <c r="C12"/>
  <c r="G11"/>
  <c r="D11"/>
  <c r="C11"/>
  <c r="G10"/>
  <c r="G9"/>
  <c r="F9"/>
  <c r="E9"/>
  <c r="D9"/>
  <c r="C9"/>
</calcChain>
</file>

<file path=xl/comments1.xml><?xml version="1.0" encoding="utf-8"?>
<comments xmlns="http://schemas.openxmlformats.org/spreadsheetml/2006/main">
  <authors>
    <author>Uky</author>
    <author>Administrator</author>
  </authors>
  <commentList>
    <comment ref="C19" authorId="0">
      <text>
        <r>
          <rPr>
            <b/>
            <sz val="9"/>
            <rFont val="宋体"/>
            <charset val="134"/>
          </rPr>
          <t>Uky:</t>
        </r>
        <r>
          <rPr>
            <sz val="9"/>
            <rFont val="宋体"/>
            <charset val="134"/>
          </rPr>
          <t xml:space="preserve">
百色台账实际未扣除第一批盘活的阳圩农场136套，因该项目没有资金退回</t>
        </r>
      </text>
    </comment>
    <comment ref="C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计划外没拿钱的3套，在12月份来文核减</t>
        </r>
      </text>
    </comment>
  </commentList>
</comments>
</file>

<file path=xl/sharedStrings.xml><?xml version="1.0" encoding="utf-8"?>
<sst xmlns="http://schemas.openxmlformats.org/spreadsheetml/2006/main" count="34" uniqueCount="34">
  <si>
    <t>附件2</t>
  </si>
  <si>
    <t>2019年全区公共租赁住房分配情况通报表</t>
  </si>
  <si>
    <t>（截至2019年6月25日）</t>
  </si>
  <si>
    <t>序号</t>
  </si>
  <si>
    <t>城市</t>
  </si>
  <si>
    <t>总套数（套）</t>
  </si>
  <si>
    <t>分配比例</t>
  </si>
  <si>
    <t>2018年12月份正在入住数</t>
  </si>
  <si>
    <t>第一批盘活套数</t>
  </si>
  <si>
    <t>第二批盘活套数</t>
  </si>
  <si>
    <t>计划内开工套数（套）</t>
  </si>
  <si>
    <r>
      <t>其中：2019年1-</t>
    </r>
    <r>
      <rPr>
        <b/>
        <sz val="14"/>
        <color indexed="8"/>
        <rFont val="宋体"/>
        <charset val="134"/>
      </rPr>
      <t>6月新增分配套数</t>
    </r>
  </si>
  <si>
    <t>编号栏</t>
  </si>
  <si>
    <t>5=（3/2）*100%</t>
  </si>
  <si>
    <t>合计</t>
  </si>
  <si>
    <t>南宁市</t>
  </si>
  <si>
    <t>柳州市</t>
  </si>
  <si>
    <r>
      <rPr>
        <sz val="14"/>
        <rFont val="宋体"/>
        <charset val="134"/>
      </rPr>
      <t>桂林市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</si>
  <si>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梧州市</t>
    </r>
    <r>
      <rPr>
        <sz val="14"/>
        <rFont val="Arial"/>
        <family val="2"/>
      </rPr>
      <t xml:space="preserve">      </t>
    </r>
  </si>
  <si>
    <t>系统台账留有一个第二批盘活的公租房项目，建议直接在系统台账删除该项目</t>
  </si>
  <si>
    <r>
      <rPr>
        <sz val="14"/>
        <rFont val="宋体"/>
        <charset val="134"/>
      </rPr>
      <t>北海市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</si>
  <si>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防城港市</t>
    </r>
    <r>
      <rPr>
        <sz val="14"/>
        <rFont val="Arial"/>
        <family val="2"/>
      </rPr>
      <t xml:space="preserve">      </t>
    </r>
  </si>
  <si>
    <r>
      <rPr>
        <sz val="14"/>
        <rFont val="宋体"/>
        <charset val="134"/>
      </rPr>
      <t>钦州市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</si>
  <si>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贵港市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</si>
  <si>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玉林市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</si>
  <si>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百色市</t>
    </r>
    <r>
      <rPr>
        <sz val="14"/>
        <rFont val="Arial"/>
        <family val="2"/>
      </rPr>
      <t xml:space="preserve">     </t>
    </r>
  </si>
  <si>
    <t>第二批已盘活136套，但未退回资金，百色市未在系统台账核减</t>
  </si>
  <si>
    <r>
      <rPr>
        <sz val="14"/>
        <rFont val="宋体"/>
        <charset val="134"/>
      </rPr>
      <t>贺州市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</si>
  <si>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河池市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</si>
  <si>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来宾市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</si>
  <si>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崇左市</t>
    </r>
    <r>
      <rPr>
        <sz val="14"/>
        <rFont val="Arial"/>
        <family val="2"/>
      </rPr>
      <t xml:space="preserve">     </t>
    </r>
  </si>
  <si>
    <t>区直</t>
  </si>
  <si>
    <t>宁铁</t>
  </si>
  <si>
    <r>
      <t>截至2019年</t>
    </r>
    <r>
      <rPr>
        <b/>
        <sz val="14"/>
        <color indexed="8"/>
        <rFont val="宋体"/>
        <charset val="134"/>
      </rPr>
      <t>6月25日已分配套数（套）</t>
    </r>
    <phoneticPr fontId="26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</si>
</sst>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indexed="8"/>
      <name val="黑体"/>
      <family val="3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theme="1"/>
      <name val="黑体"/>
      <family val="3"/>
      <charset val="134"/>
    </font>
    <font>
      <sz val="22"/>
      <name val="黑体"/>
      <family val="3"/>
      <charset val="134"/>
    </font>
    <font>
      <b/>
      <sz val="16"/>
      <color indexed="8"/>
      <name val="黑体"/>
      <family val="3"/>
      <charset val="134"/>
    </font>
    <font>
      <b/>
      <sz val="14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color theme="1"/>
      <name val="宋体"/>
      <charset val="134"/>
      <scheme val="maj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name val="Arial"/>
      <family val="2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1" fillId="0" borderId="0"/>
  </cellStyleXfs>
  <cellXfs count="7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9" fontId="5" fillId="0" borderId="0" xfId="2" applyNumberFormat="1" applyFont="1" applyFill="1" applyBorder="1" applyAlignment="1"/>
    <xf numFmtId="0" fontId="7" fillId="0" borderId="0" xfId="0" applyFont="1" applyFill="1" applyBorder="1" applyAlignment="1"/>
    <xf numFmtId="0" fontId="8" fillId="0" borderId="0" xfId="2" applyFont="1" applyFill="1" applyAlignment="1">
      <alignment horizontal="center" vertical="center"/>
    </xf>
    <xf numFmtId="178" fontId="12" fillId="0" borderId="9" xfId="1" applyNumberFormat="1" applyFont="1" applyFill="1" applyBorder="1" applyAlignment="1" applyProtection="1">
      <alignment horizontal="center" vertical="center" wrapText="1"/>
    </xf>
    <xf numFmtId="178" fontId="12" fillId="0" borderId="7" xfId="1" applyNumberFormat="1" applyFont="1" applyFill="1" applyBorder="1" applyAlignment="1" applyProtection="1">
      <alignment horizontal="center" vertical="center" wrapText="1"/>
    </xf>
    <xf numFmtId="178" fontId="12" fillId="0" borderId="1" xfId="1" applyNumberFormat="1" applyFont="1" applyFill="1" applyBorder="1" applyAlignment="1" applyProtection="1">
      <alignment horizontal="center" vertical="center" wrapText="1"/>
    </xf>
    <xf numFmtId="178" fontId="12" fillId="0" borderId="0" xfId="1" applyNumberFormat="1" applyFont="1" applyFill="1" applyBorder="1" applyAlignment="1" applyProtection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0" fontId="13" fillId="2" borderId="1" xfId="0" applyNumberFormat="1" applyFont="1" applyFill="1" applyBorder="1" applyAlignment="1">
      <alignment horizontal="center" vertical="center"/>
    </xf>
    <xf numFmtId="10" fontId="14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0" fontId="14" fillId="0" borderId="10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0" fontId="14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0" xfId="2" applyFont="1" applyFill="1" applyAlignment="1">
      <alignment horizontal="center" vertical="center"/>
    </xf>
    <xf numFmtId="178" fontId="9" fillId="0" borderId="2" xfId="1" applyNumberFormat="1" applyFont="1" applyFill="1" applyBorder="1" applyAlignment="1" applyProtection="1">
      <alignment horizontal="center" vertical="center" wrapText="1"/>
    </xf>
    <xf numFmtId="178" fontId="9" fillId="0" borderId="3" xfId="1" applyNumberFormat="1" applyFont="1" applyFill="1" applyBorder="1" applyAlignment="1" applyProtection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1" fillId="0" borderId="8" xfId="1" applyNumberFormat="1" applyFont="1" applyFill="1" applyBorder="1" applyAlignment="1" applyProtection="1">
      <alignment horizontal="center" vertical="center" wrapText="1"/>
    </xf>
    <xf numFmtId="178" fontId="11" fillId="0" borderId="9" xfId="1" applyNumberFormat="1" applyFont="1" applyFill="1" applyBorder="1" applyAlignment="1" applyProtection="1">
      <alignment horizontal="center" vertical="center" wrapText="1"/>
    </xf>
    <xf numFmtId="178" fontId="11" fillId="2" borderId="8" xfId="1" applyNumberFormat="1" applyFont="1" applyFill="1" applyBorder="1" applyAlignment="1" applyProtection="1">
      <alignment horizontal="center" vertical="center" wrapText="1"/>
    </xf>
    <xf numFmtId="178" fontId="11" fillId="2" borderId="9" xfId="1" applyNumberFormat="1" applyFont="1" applyFill="1" applyBorder="1" applyAlignment="1" applyProtection="1">
      <alignment horizontal="center" vertical="center" wrapText="1"/>
    </xf>
    <xf numFmtId="178" fontId="9" fillId="0" borderId="1" xfId="1" applyNumberFormat="1" applyFont="1" applyFill="1" applyBorder="1" applyAlignment="1" applyProtection="1">
      <alignment horizontal="center" vertical="center" wrapText="1"/>
    </xf>
    <xf numFmtId="178" fontId="9" fillId="0" borderId="0" xfId="1" applyNumberFormat="1" applyFont="1" applyFill="1" applyBorder="1" applyAlignment="1" applyProtection="1">
      <alignment horizontal="center" vertical="center" wrapText="1"/>
    </xf>
    <xf numFmtId="178" fontId="9" fillId="0" borderId="6" xfId="1" applyNumberFormat="1" applyFont="1" applyFill="1" applyBorder="1" applyAlignment="1" applyProtection="1">
      <alignment horizontal="center" vertical="center" wrapText="1"/>
    </xf>
    <xf numFmtId="178" fontId="9" fillId="0" borderId="4" xfId="1" applyNumberFormat="1" applyFont="1" applyFill="1" applyBorder="1" applyAlignment="1" applyProtection="1">
      <alignment horizontal="center" vertical="center" wrapText="1"/>
    </xf>
    <xf numFmtId="178" fontId="9" fillId="0" borderId="5" xfId="1" applyNumberFormat="1" applyFont="1" applyFill="1" applyBorder="1" applyAlignment="1" applyProtection="1">
      <alignment horizontal="center" vertical="center" wrapText="1"/>
    </xf>
    <xf numFmtId="178" fontId="9" fillId="0" borderId="7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9" fillId="0" borderId="0" xfId="1" applyNumberFormat="1" applyFont="1" applyFill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5" xfId="1"/>
    <cellStyle name="常规_6.17住房保障工作进度月报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workbookViewId="0">
      <selection activeCell="E4" sqref="E4:F4"/>
    </sheetView>
  </sheetViews>
  <sheetFormatPr defaultColWidth="9" defaultRowHeight="13.5"/>
  <cols>
    <col min="1" max="1" width="10.125" customWidth="1"/>
    <col min="2" max="2" width="12.125" customWidth="1"/>
    <col min="3" max="3" width="11.5" customWidth="1"/>
    <col min="4" max="4" width="11.5" style="4" customWidth="1"/>
    <col min="5" max="5" width="12" customWidth="1"/>
    <col min="6" max="6" width="12.375" customWidth="1"/>
    <col min="7" max="7" width="12.5" customWidth="1"/>
    <col min="8" max="8" width="6" customWidth="1"/>
    <col min="9" max="19" width="9" hidden="1" customWidth="1"/>
  </cols>
  <sheetData>
    <row r="1" spans="1:13" s="1" customFormat="1" ht="22.5">
      <c r="A1" s="5" t="s">
        <v>0</v>
      </c>
      <c r="B1" s="6"/>
      <c r="C1" s="7"/>
      <c r="D1" s="8"/>
      <c r="E1" s="7"/>
      <c r="F1" s="7"/>
      <c r="G1" s="9"/>
      <c r="H1" s="9"/>
    </row>
    <row r="2" spans="1:13" s="1" customFormat="1" ht="30" customHeight="1">
      <c r="A2" s="50" t="s">
        <v>1</v>
      </c>
      <c r="B2" s="51"/>
      <c r="C2" s="51"/>
      <c r="D2" s="51"/>
      <c r="E2" s="51"/>
      <c r="F2" s="51"/>
      <c r="G2" s="51"/>
      <c r="H2" s="10"/>
    </row>
    <row r="3" spans="1:13" s="1" customFormat="1" ht="20.25">
      <c r="A3" s="52" t="s">
        <v>2</v>
      </c>
      <c r="B3" s="52"/>
      <c r="C3" s="52"/>
      <c r="D3" s="52"/>
      <c r="E3" s="52"/>
      <c r="F3" s="52"/>
      <c r="G3" s="52"/>
      <c r="H3" s="11"/>
    </row>
    <row r="4" spans="1:13" s="1" customFormat="1" ht="45" customHeight="1">
      <c r="A4" s="60" t="s">
        <v>3</v>
      </c>
      <c r="B4" s="60" t="s">
        <v>4</v>
      </c>
      <c r="C4" s="53" t="s">
        <v>5</v>
      </c>
      <c r="D4" s="54"/>
      <c r="E4" s="55" t="s">
        <v>33</v>
      </c>
      <c r="F4" s="55"/>
      <c r="G4" s="60" t="s">
        <v>6</v>
      </c>
      <c r="H4" s="68"/>
      <c r="I4" s="69" t="s">
        <v>7</v>
      </c>
      <c r="K4" s="47" t="s">
        <v>8</v>
      </c>
      <c r="L4" s="47" t="s">
        <v>9</v>
      </c>
    </row>
    <row r="5" spans="1:13" s="1" customFormat="1">
      <c r="A5" s="60"/>
      <c r="B5" s="60"/>
      <c r="C5" s="61"/>
      <c r="D5" s="63" t="s">
        <v>10</v>
      </c>
      <c r="E5" s="66"/>
      <c r="F5" s="67" t="s">
        <v>11</v>
      </c>
      <c r="G5" s="60"/>
      <c r="H5" s="68"/>
      <c r="I5" s="69"/>
      <c r="K5" s="48"/>
      <c r="L5" s="48"/>
    </row>
    <row r="6" spans="1:13" s="1" customFormat="1">
      <c r="A6" s="60"/>
      <c r="B6" s="60"/>
      <c r="C6" s="61"/>
      <c r="D6" s="64"/>
      <c r="E6" s="66"/>
      <c r="F6" s="67"/>
      <c r="G6" s="60"/>
      <c r="H6" s="68"/>
      <c r="I6" s="69"/>
      <c r="K6" s="48"/>
      <c r="L6" s="48"/>
    </row>
    <row r="7" spans="1:13" s="1" customFormat="1" ht="56.25" customHeight="1">
      <c r="A7" s="60"/>
      <c r="B7" s="60"/>
      <c r="C7" s="62"/>
      <c r="D7" s="65"/>
      <c r="E7" s="66"/>
      <c r="F7" s="67"/>
      <c r="G7" s="60"/>
      <c r="H7" s="68"/>
      <c r="I7" s="69"/>
      <c r="K7" s="48"/>
      <c r="L7" s="48"/>
    </row>
    <row r="8" spans="1:13" s="1" customFormat="1" ht="28.5">
      <c r="A8" s="56" t="s">
        <v>12</v>
      </c>
      <c r="B8" s="57"/>
      <c r="C8" s="12">
        <v>1</v>
      </c>
      <c r="D8" s="13">
        <v>2</v>
      </c>
      <c r="E8" s="14">
        <v>3</v>
      </c>
      <c r="F8" s="13">
        <v>4</v>
      </c>
      <c r="G8" s="13" t="s">
        <v>13</v>
      </c>
      <c r="H8" s="15"/>
      <c r="K8" s="48">
        <v>3625</v>
      </c>
      <c r="L8" s="48">
        <v>5392</v>
      </c>
    </row>
    <row r="9" spans="1:13" s="1" customFormat="1" ht="24.95" customHeight="1">
      <c r="A9" s="58" t="s">
        <v>14</v>
      </c>
      <c r="B9" s="59"/>
      <c r="C9" s="16">
        <f t="shared" ref="C9:F9" si="0">SUM(C10:C25)</f>
        <v>473847</v>
      </c>
      <c r="D9" s="17">
        <f t="shared" si="0"/>
        <v>471706</v>
      </c>
      <c r="E9" s="16">
        <f t="shared" si="0"/>
        <v>434214</v>
      </c>
      <c r="F9" s="16">
        <f t="shared" si="0"/>
        <v>5800</v>
      </c>
      <c r="G9" s="18">
        <f>E9/D9</f>
        <v>0.92051828893420895</v>
      </c>
      <c r="H9" s="19"/>
      <c r="I9" s="1">
        <v>396080</v>
      </c>
      <c r="K9" s="48"/>
      <c r="L9" s="48"/>
    </row>
    <row r="10" spans="1:13" s="2" customFormat="1" ht="24.95" customHeight="1">
      <c r="A10" s="20">
        <v>1</v>
      </c>
      <c r="B10" s="21" t="s">
        <v>15</v>
      </c>
      <c r="C10" s="20">
        <v>81218</v>
      </c>
      <c r="D10" s="22">
        <v>79452</v>
      </c>
      <c r="E10" s="23">
        <v>73740</v>
      </c>
      <c r="F10" s="24">
        <v>614</v>
      </c>
      <c r="G10" s="25">
        <f t="shared" ref="G10:G25" si="1">(E10/D10)</f>
        <v>0.92810753662588696</v>
      </c>
      <c r="H10" s="19"/>
      <c r="I10" s="2">
        <v>73471</v>
      </c>
      <c r="K10" s="49"/>
      <c r="L10" s="49"/>
    </row>
    <row r="11" spans="1:13" s="2" customFormat="1" ht="24.95" customHeight="1">
      <c r="A11" s="20">
        <v>2</v>
      </c>
      <c r="B11" s="21" t="s">
        <v>16</v>
      </c>
      <c r="C11" s="20">
        <f>50121-L11</f>
        <v>47159</v>
      </c>
      <c r="D11" s="20">
        <f>50121-L11</f>
        <v>47159</v>
      </c>
      <c r="E11" s="26">
        <v>42091</v>
      </c>
      <c r="F11" s="27">
        <v>704</v>
      </c>
      <c r="G11" s="25">
        <f t="shared" si="1"/>
        <v>0.89253376873979495</v>
      </c>
      <c r="H11" s="19"/>
      <c r="I11" s="2">
        <v>44082</v>
      </c>
      <c r="K11" s="49"/>
      <c r="L11" s="49">
        <v>2962</v>
      </c>
    </row>
    <row r="12" spans="1:13" s="2" customFormat="1" ht="24.95" customHeight="1">
      <c r="A12" s="20">
        <v>3</v>
      </c>
      <c r="B12" s="28" t="s">
        <v>17</v>
      </c>
      <c r="C12" s="20">
        <f>41161-L12</f>
        <v>39381</v>
      </c>
      <c r="D12" s="22">
        <f>41161-L12</f>
        <v>39381</v>
      </c>
      <c r="E12" s="26">
        <v>35445</v>
      </c>
      <c r="F12" s="27">
        <v>390</v>
      </c>
      <c r="G12" s="25">
        <f t="shared" si="1"/>
        <v>0.90005332520758696</v>
      </c>
      <c r="H12" s="19"/>
      <c r="I12" s="2">
        <v>35243</v>
      </c>
      <c r="K12" s="49"/>
      <c r="L12" s="49">
        <v>1780</v>
      </c>
    </row>
    <row r="13" spans="1:13" s="2" customFormat="1" ht="24.95" customHeight="1">
      <c r="A13" s="20">
        <v>4</v>
      </c>
      <c r="B13" s="28" t="s">
        <v>18</v>
      </c>
      <c r="C13" s="20">
        <f>D13</f>
        <v>38529</v>
      </c>
      <c r="D13" s="22">
        <f>39382-450-L13</f>
        <v>38529</v>
      </c>
      <c r="E13" s="27">
        <v>34983</v>
      </c>
      <c r="F13" s="27">
        <v>795</v>
      </c>
      <c r="G13" s="25">
        <f t="shared" si="1"/>
        <v>0.90796542863816898</v>
      </c>
      <c r="H13" s="19"/>
      <c r="I13" s="2">
        <v>34802</v>
      </c>
      <c r="K13" s="49">
        <v>450</v>
      </c>
      <c r="L13" s="49">
        <v>403</v>
      </c>
      <c r="M13" s="44" t="s">
        <v>19</v>
      </c>
    </row>
    <row r="14" spans="1:13" s="2" customFormat="1" ht="24.95" customHeight="1">
      <c r="A14" s="20">
        <v>5</v>
      </c>
      <c r="B14" s="28" t="s">
        <v>20</v>
      </c>
      <c r="C14" s="20">
        <v>19100</v>
      </c>
      <c r="D14" s="22">
        <v>19100</v>
      </c>
      <c r="E14" s="27">
        <v>17843</v>
      </c>
      <c r="F14" s="27">
        <v>103</v>
      </c>
      <c r="G14" s="25">
        <f t="shared" si="1"/>
        <v>0.93418848167539303</v>
      </c>
      <c r="H14" s="19"/>
      <c r="I14" s="2">
        <v>17815</v>
      </c>
      <c r="K14" s="49"/>
      <c r="L14" s="49"/>
    </row>
    <row r="15" spans="1:13" s="2" customFormat="1" ht="24.95" customHeight="1">
      <c r="A15" s="20">
        <v>6</v>
      </c>
      <c r="B15" s="28" t="s">
        <v>21</v>
      </c>
      <c r="C15" s="20">
        <v>10118</v>
      </c>
      <c r="D15" s="22">
        <f>10213-K15</f>
        <v>10118</v>
      </c>
      <c r="E15" s="27">
        <v>9280</v>
      </c>
      <c r="F15" s="27">
        <v>65</v>
      </c>
      <c r="G15" s="25">
        <f t="shared" si="1"/>
        <v>0.91717730776833395</v>
      </c>
      <c r="H15" s="19"/>
      <c r="I15" s="2">
        <v>9318</v>
      </c>
      <c r="K15" s="49">
        <v>95</v>
      </c>
      <c r="L15" s="49"/>
    </row>
    <row r="16" spans="1:13" s="2" customFormat="1" ht="24.95" customHeight="1">
      <c r="A16" s="20">
        <v>7</v>
      </c>
      <c r="B16" s="28" t="s">
        <v>22</v>
      </c>
      <c r="C16" s="20">
        <v>29527</v>
      </c>
      <c r="D16" s="22">
        <v>29527</v>
      </c>
      <c r="E16" s="27">
        <v>26462</v>
      </c>
      <c r="F16" s="27">
        <v>803</v>
      </c>
      <c r="G16" s="25">
        <f t="shared" si="1"/>
        <v>0.89619670132421203</v>
      </c>
      <c r="H16" s="19"/>
      <c r="I16" s="2">
        <v>27056</v>
      </c>
      <c r="K16" s="49"/>
      <c r="L16" s="49"/>
    </row>
    <row r="17" spans="1:13" s="2" customFormat="1" ht="24.95" customHeight="1">
      <c r="A17" s="20">
        <v>8</v>
      </c>
      <c r="B17" s="28" t="s">
        <v>23</v>
      </c>
      <c r="C17" s="20">
        <v>30434</v>
      </c>
      <c r="D17" s="22">
        <v>30420</v>
      </c>
      <c r="E17" s="24">
        <v>27381</v>
      </c>
      <c r="F17" s="24">
        <v>490</v>
      </c>
      <c r="G17" s="25">
        <f t="shared" si="1"/>
        <v>0.90009861932938895</v>
      </c>
      <c r="H17" s="19"/>
      <c r="I17" s="2">
        <v>28270</v>
      </c>
      <c r="K17" s="49"/>
      <c r="L17" s="49"/>
    </row>
    <row r="18" spans="1:13" s="2" customFormat="1" ht="24.95" customHeight="1">
      <c r="A18" s="20">
        <v>9</v>
      </c>
      <c r="B18" s="29" t="s">
        <v>24</v>
      </c>
      <c r="C18" s="20">
        <v>24704</v>
      </c>
      <c r="D18" s="22">
        <v>24704</v>
      </c>
      <c r="E18" s="27">
        <v>22891</v>
      </c>
      <c r="F18" s="27">
        <v>208</v>
      </c>
      <c r="G18" s="25">
        <f t="shared" si="1"/>
        <v>0.926611075129534</v>
      </c>
      <c r="H18" s="19"/>
      <c r="I18" s="2">
        <v>22700</v>
      </c>
      <c r="K18" s="49"/>
      <c r="L18" s="49"/>
    </row>
    <row r="19" spans="1:13" s="2" customFormat="1" ht="24.95" customHeight="1">
      <c r="A19" s="20">
        <v>10</v>
      </c>
      <c r="B19" s="28" t="s">
        <v>25</v>
      </c>
      <c r="C19" s="20">
        <v>46017</v>
      </c>
      <c r="D19" s="22">
        <f>46205-K19</f>
        <v>45721</v>
      </c>
      <c r="E19" s="24">
        <v>44510</v>
      </c>
      <c r="F19" s="24">
        <v>190</v>
      </c>
      <c r="G19" s="25">
        <f t="shared" si="1"/>
        <v>0.97351326523916804</v>
      </c>
      <c r="H19" s="19"/>
      <c r="I19" s="2">
        <v>44470</v>
      </c>
      <c r="K19" s="49">
        <v>484</v>
      </c>
      <c r="L19" s="49"/>
      <c r="M19" s="44" t="s">
        <v>26</v>
      </c>
    </row>
    <row r="20" spans="1:13" s="2" customFormat="1" ht="24.95" customHeight="1">
      <c r="A20" s="20">
        <v>11</v>
      </c>
      <c r="B20" s="28" t="s">
        <v>27</v>
      </c>
      <c r="C20" s="20">
        <f>D20+18+1</f>
        <v>19590</v>
      </c>
      <c r="D20" s="22">
        <f>20281-K20-L20</f>
        <v>19571</v>
      </c>
      <c r="E20" s="24">
        <v>17859</v>
      </c>
      <c r="F20" s="24">
        <v>409</v>
      </c>
      <c r="G20" s="25">
        <f t="shared" si="1"/>
        <v>0.91252363190434804</v>
      </c>
      <c r="H20" s="19"/>
      <c r="I20" s="2">
        <v>17553</v>
      </c>
      <c r="K20" s="49">
        <v>463</v>
      </c>
      <c r="L20" s="49">
        <v>247</v>
      </c>
    </row>
    <row r="21" spans="1:13" s="2" customFormat="1" ht="24.95" customHeight="1">
      <c r="A21" s="20">
        <v>12</v>
      </c>
      <c r="B21" s="28" t="s">
        <v>28</v>
      </c>
      <c r="C21" s="20">
        <f>D21</f>
        <v>38063</v>
      </c>
      <c r="D21" s="22">
        <f>38642-579</f>
        <v>38063</v>
      </c>
      <c r="E21" s="24">
        <v>36291</v>
      </c>
      <c r="F21" s="24">
        <v>47</v>
      </c>
      <c r="G21" s="25">
        <f t="shared" si="1"/>
        <v>0.95344560334182804</v>
      </c>
      <c r="H21" s="19"/>
      <c r="I21" s="2">
        <v>36486</v>
      </c>
      <c r="K21" s="49">
        <v>579</v>
      </c>
      <c r="L21" s="49"/>
    </row>
    <row r="22" spans="1:13" s="2" customFormat="1" ht="24.95" customHeight="1">
      <c r="A22" s="20">
        <v>13</v>
      </c>
      <c r="B22" s="28" t="s">
        <v>29</v>
      </c>
      <c r="C22" s="20">
        <v>29236</v>
      </c>
      <c r="D22" s="22">
        <v>29236</v>
      </c>
      <c r="E22" s="23">
        <v>27653</v>
      </c>
      <c r="F22" s="24">
        <v>483</v>
      </c>
      <c r="G22" s="25">
        <f t="shared" si="1"/>
        <v>0.94585442605007497</v>
      </c>
      <c r="H22" s="19"/>
      <c r="I22" s="2">
        <v>27663</v>
      </c>
      <c r="K22" s="49"/>
      <c r="L22" s="49"/>
    </row>
    <row r="23" spans="1:13" s="2" customFormat="1" ht="24.95" customHeight="1">
      <c r="A23" s="30">
        <v>14</v>
      </c>
      <c r="B23" s="31" t="s">
        <v>30</v>
      </c>
      <c r="C23" s="30">
        <f>19614-1554-3</f>
        <v>18057</v>
      </c>
      <c r="D23" s="32">
        <f>19565-1554</f>
        <v>18011</v>
      </c>
      <c r="E23" s="33">
        <v>17127</v>
      </c>
      <c r="F23" s="34">
        <v>88</v>
      </c>
      <c r="G23" s="35">
        <f t="shared" si="1"/>
        <v>0.95091888290489102</v>
      </c>
      <c r="H23" s="19"/>
      <c r="I23" s="2">
        <v>17039</v>
      </c>
      <c r="K23" s="49">
        <v>1554</v>
      </c>
      <c r="L23" s="49"/>
    </row>
    <row r="24" spans="1:13" s="2" customFormat="1" ht="24.95" customHeight="1">
      <c r="A24" s="36">
        <v>15</v>
      </c>
      <c r="B24" s="37" t="s">
        <v>31</v>
      </c>
      <c r="C24" s="38">
        <v>2467</v>
      </c>
      <c r="D24" s="39">
        <v>2467</v>
      </c>
      <c r="E24" s="40">
        <v>411</v>
      </c>
      <c r="F24" s="41">
        <v>411</v>
      </c>
      <c r="G24" s="42">
        <f t="shared" si="1"/>
        <v>0.16659910822861801</v>
      </c>
      <c r="H24" s="19"/>
      <c r="I24" s="2">
        <v>411</v>
      </c>
      <c r="K24" s="49"/>
      <c r="L24" s="49"/>
    </row>
    <row r="25" spans="1:13" s="2" customFormat="1" ht="24.95" customHeight="1">
      <c r="A25" s="36">
        <v>16</v>
      </c>
      <c r="B25" s="21" t="s">
        <v>32</v>
      </c>
      <c r="C25" s="20">
        <v>247</v>
      </c>
      <c r="D25" s="22">
        <v>247</v>
      </c>
      <c r="E25" s="23">
        <v>247</v>
      </c>
      <c r="F25" s="24">
        <v>0</v>
      </c>
      <c r="G25" s="25">
        <f t="shared" si="1"/>
        <v>1</v>
      </c>
      <c r="H25" s="19"/>
      <c r="I25" s="2">
        <v>247</v>
      </c>
      <c r="K25" s="49"/>
      <c r="L25" s="49"/>
    </row>
    <row r="26" spans="1:13" s="3" customFormat="1">
      <c r="A26" s="43"/>
      <c r="B26" s="44"/>
      <c r="C26" s="45"/>
      <c r="D26" s="44"/>
      <c r="E26" s="44"/>
      <c r="F26" s="44"/>
      <c r="G26" s="44"/>
      <c r="H26" s="44"/>
    </row>
    <row r="27" spans="1:13" s="3" customFormat="1">
      <c r="A27" s="43"/>
      <c r="B27" s="44"/>
      <c r="C27" s="44"/>
      <c r="D27" s="44"/>
      <c r="E27" s="44"/>
      <c r="F27" s="44"/>
      <c r="G27" s="44"/>
      <c r="H27" s="44"/>
    </row>
    <row r="28" spans="1:13" s="3" customFormat="1" ht="12">
      <c r="A28" s="46"/>
      <c r="B28" s="46"/>
      <c r="C28" s="46"/>
      <c r="D28" s="46"/>
      <c r="E28" s="46"/>
      <c r="F28" s="46"/>
      <c r="G28" s="46"/>
      <c r="H28" s="46"/>
    </row>
    <row r="29" spans="1:13" s="3" customFormat="1" ht="12">
      <c r="A29" s="44"/>
      <c r="B29" s="44"/>
      <c r="C29" s="44"/>
      <c r="D29" s="44"/>
      <c r="E29" s="44"/>
      <c r="F29" s="44"/>
      <c r="G29" s="44"/>
      <c r="H29" s="44"/>
    </row>
  </sheetData>
  <mergeCells count="15">
    <mergeCell ref="H4:H7"/>
    <mergeCell ref="I4:I7"/>
    <mergeCell ref="A9:B9"/>
    <mergeCell ref="A4:A7"/>
    <mergeCell ref="B4:B7"/>
    <mergeCell ref="C5:C7"/>
    <mergeCell ref="D5:D7"/>
    <mergeCell ref="A2:G2"/>
    <mergeCell ref="A3:G3"/>
    <mergeCell ref="C4:D4"/>
    <mergeCell ref="E4:F4"/>
    <mergeCell ref="A8:B8"/>
    <mergeCell ref="E5:E7"/>
    <mergeCell ref="F5:F7"/>
    <mergeCell ref="G4:G7"/>
  </mergeCells>
  <phoneticPr fontId="26" type="noConversion"/>
  <dataValidations count="1">
    <dataValidation allowBlank="1" showInputMessage="1" showErrorMessage="1" sqref="D10 D11 C15 C17 C10:C11 C21:C23 D12:D23"/>
  </dataValidations>
  <pageMargins left="1.0236111111111099" right="0.75" top="1" bottom="1" header="0.5" footer="0.5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2(定)</vt:lpstr>
      <vt:lpstr>'2(定)'!Print_Area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黄剑铃</cp:lastModifiedBy>
  <dcterms:created xsi:type="dcterms:W3CDTF">2019-07-15T11:25:46Z</dcterms:created>
  <dcterms:modified xsi:type="dcterms:W3CDTF">2019-07-18T10:49:21Z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