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21195" windowHeight="9540"/>
  </bookViews>
  <sheets>
    <sheet name="2(定)" sheetId="1" r:id="rId1"/>
  </sheets>
  <definedNames>
    <definedName name="_xlnm.Print_Area" localSheetId="0">'2(定)'!$A$1:$G$25</definedName>
  </definedNames>
  <calcPr calcId="125725"/>
</workbook>
</file>

<file path=xl/calcChain.xml><?xml version="1.0" encoding="utf-8"?>
<calcChain xmlns="http://schemas.openxmlformats.org/spreadsheetml/2006/main">
  <c r="G25" i="1"/>
  <c r="G24"/>
  <c r="D23"/>
  <c r="G23" s="1"/>
  <c r="C23"/>
  <c r="G22"/>
  <c r="G21"/>
  <c r="D21"/>
  <c r="C21"/>
  <c r="D20"/>
  <c r="G20" s="1"/>
  <c r="D19"/>
  <c r="G19" s="1"/>
  <c r="G18"/>
  <c r="G17"/>
  <c r="G16"/>
  <c r="D15"/>
  <c r="G15" s="1"/>
  <c r="G14"/>
  <c r="G13"/>
  <c r="D13"/>
  <c r="C13"/>
  <c r="D12"/>
  <c r="G12" s="1"/>
  <c r="C12"/>
  <c r="G11"/>
  <c r="D11"/>
  <c r="C11"/>
  <c r="G10"/>
  <c r="F9"/>
  <c r="E9"/>
  <c r="D9"/>
  <c r="G9" l="1"/>
  <c r="C20"/>
  <c r="C9" s="1"/>
</calcChain>
</file>

<file path=xl/comments1.xml><?xml version="1.0" encoding="utf-8"?>
<comments xmlns="http://schemas.openxmlformats.org/spreadsheetml/2006/main">
  <authors>
    <author>Uky</author>
    <author>Administrator</author>
  </authors>
  <commentList>
    <comment ref="C19" authorId="0">
      <text>
        <r>
          <rPr>
            <b/>
            <sz val="9"/>
            <rFont val="宋体"/>
            <charset val="134"/>
          </rPr>
          <t>Uky:</t>
        </r>
        <r>
          <rPr>
            <sz val="9"/>
            <rFont val="宋体"/>
            <charset val="134"/>
          </rPr>
          <t xml:space="preserve">
百色台账实际未扣除第一批盘活的阳圩农场136套，因该项目没有资金退回</t>
        </r>
      </text>
    </comment>
    <comment ref="C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计划外没拿钱的3套，在12月份来文核减</t>
        </r>
      </text>
    </comment>
  </commentList>
</comments>
</file>

<file path=xl/sharedStrings.xml><?xml version="1.0" encoding="utf-8"?>
<sst xmlns="http://schemas.openxmlformats.org/spreadsheetml/2006/main" count="32" uniqueCount="32">
  <si>
    <t>附件2</t>
  </si>
  <si>
    <t>（截至2019年5月25日）</t>
  </si>
  <si>
    <t>序号</t>
  </si>
  <si>
    <t>城市</t>
  </si>
  <si>
    <t>总套数（套）</t>
  </si>
  <si>
    <r>
      <t>截至2019年</t>
    </r>
    <r>
      <rPr>
        <b/>
        <sz val="14"/>
        <color indexed="8"/>
        <rFont val="宋体"/>
        <charset val="134"/>
      </rPr>
      <t>5</t>
    </r>
    <r>
      <rPr>
        <b/>
        <sz val="14"/>
        <color indexed="8"/>
        <rFont val="宋体"/>
        <charset val="134"/>
      </rPr>
      <t>月已分配套数（套）</t>
    </r>
  </si>
  <si>
    <t>分配比例</t>
  </si>
  <si>
    <t>2018年12月份正在入住数</t>
  </si>
  <si>
    <t>第一批盘活套数</t>
  </si>
  <si>
    <t>第二批盘活套数</t>
  </si>
  <si>
    <t>计划内开工套数（套）</t>
  </si>
  <si>
    <r>
      <t>其中：2019年1-</t>
    </r>
    <r>
      <rPr>
        <b/>
        <sz val="14"/>
        <color indexed="8"/>
        <rFont val="宋体"/>
        <charset val="134"/>
      </rPr>
      <t>5</t>
    </r>
    <r>
      <rPr>
        <b/>
        <sz val="14"/>
        <color indexed="8"/>
        <rFont val="宋体"/>
        <charset val="134"/>
      </rPr>
      <t>月新增分配套数</t>
    </r>
  </si>
  <si>
    <t>编号栏</t>
  </si>
  <si>
    <t>5=（3/2）*100%</t>
  </si>
  <si>
    <t>合计</t>
  </si>
  <si>
    <t>南宁市</t>
  </si>
  <si>
    <t>柳州市</t>
  </si>
  <si>
    <r>
      <rPr>
        <sz val="14"/>
        <rFont val="宋体"/>
        <charset val="134"/>
      </rPr>
      <t>桂林市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</si>
  <si>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梧州市</t>
    </r>
    <r>
      <rPr>
        <sz val="14"/>
        <rFont val="Arial"/>
        <family val="2"/>
      </rPr>
      <t xml:space="preserve">      </t>
    </r>
  </si>
  <si>
    <r>
      <rPr>
        <sz val="14"/>
        <rFont val="宋体"/>
        <charset val="134"/>
      </rPr>
      <t>北海市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</si>
  <si>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防城港市</t>
    </r>
    <r>
      <rPr>
        <sz val="14"/>
        <rFont val="Arial"/>
        <family val="2"/>
      </rPr>
      <t xml:space="preserve">      </t>
    </r>
  </si>
  <si>
    <r>
      <rPr>
        <sz val="14"/>
        <rFont val="宋体"/>
        <charset val="134"/>
      </rPr>
      <t>钦州市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</si>
  <si>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贵港市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</si>
  <si>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玉林市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</si>
  <si>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百色市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</si>
  <si>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贺州市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</si>
  <si>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河池市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</si>
  <si>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来宾市</t>
    </r>
    <r>
      <rPr>
        <sz val="14"/>
        <rFont val="Arial"/>
        <family val="2"/>
      </rPr>
      <t xml:space="preserve">     </t>
    </r>
  </si>
  <si>
    <r>
      <rPr>
        <sz val="14"/>
        <rFont val="宋体"/>
        <charset val="134"/>
      </rPr>
      <t>崇左市</t>
    </r>
    <r>
      <rPr>
        <sz val="14"/>
        <rFont val="Arial"/>
        <family val="2"/>
      </rPr>
      <t xml:space="preserve">     </t>
    </r>
  </si>
  <si>
    <t>区直</t>
  </si>
  <si>
    <t>宁铁</t>
  </si>
  <si>
    <t>2019年全区公共租赁住房分配情况通报表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</si>
</sst>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indexed="8"/>
      <name val="黑体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22"/>
      <name val="黑体"/>
      <charset val="134"/>
    </font>
    <font>
      <b/>
      <sz val="16"/>
      <color indexed="8"/>
      <name val="黑体"/>
      <charset val="134"/>
    </font>
    <font>
      <sz val="11"/>
      <color indexed="8"/>
      <name val="宋体"/>
      <charset val="134"/>
    </font>
    <font>
      <b/>
      <sz val="14"/>
      <name val="宋体"/>
      <charset val="134"/>
      <scheme val="major"/>
    </font>
    <font>
      <b/>
      <sz val="14"/>
      <color theme="1"/>
      <name val="宋体"/>
      <charset val="134"/>
      <scheme val="major"/>
    </font>
    <font>
      <b/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name val="宋体"/>
      <charset val="134"/>
    </font>
    <font>
      <sz val="14"/>
      <name val="Arial"/>
      <family val="2"/>
    </font>
    <font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9" fontId="5" fillId="0" borderId="0" xfId="1" applyNumberFormat="1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6" fontId="11" fillId="0" borderId="1" xfId="2" applyNumberFormat="1" applyFont="1" applyFill="1" applyBorder="1" applyAlignment="1" applyProtection="1">
      <alignment horizontal="center" vertical="center" wrapText="1"/>
    </xf>
    <xf numFmtId="176" fontId="11" fillId="0" borderId="2" xfId="2" applyNumberFormat="1" applyFont="1" applyFill="1" applyBorder="1" applyAlignment="1" applyProtection="1">
      <alignment horizontal="center" vertical="center" wrapText="1"/>
    </xf>
    <xf numFmtId="176" fontId="11" fillId="0" borderId="3" xfId="2" applyNumberFormat="1" applyFont="1" applyFill="1" applyBorder="1" applyAlignment="1" applyProtection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1" fillId="0" borderId="0" xfId="2" applyNumberFormat="1" applyFont="1" applyFill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1" fillId="0" borderId="0" xfId="2" applyNumberFormat="1" applyFont="1" applyFill="1" applyBorder="1" applyAlignment="1" applyProtection="1">
      <alignment horizontal="center" vertical="center" wrapText="1"/>
    </xf>
    <xf numFmtId="176" fontId="11" fillId="0" borderId="4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1" fillId="0" borderId="5" xfId="2" applyNumberFormat="1" applyFont="1" applyFill="1" applyBorder="1" applyAlignment="1" applyProtection="1">
      <alignment horizontal="center" vertical="center" wrapText="1"/>
    </xf>
    <xf numFmtId="176" fontId="11" fillId="0" borderId="6" xfId="2" applyNumberFormat="1" applyFont="1" applyFill="1" applyBorder="1" applyAlignment="1" applyProtection="1">
      <alignment horizontal="center" vertical="center" wrapText="1"/>
    </xf>
    <xf numFmtId="176" fontId="11" fillId="0" borderId="7" xfId="2" applyNumberFormat="1" applyFont="1" applyFill="1" applyBorder="1" applyAlignment="1" applyProtection="1">
      <alignment horizontal="center" vertical="center" wrapText="1"/>
    </xf>
    <xf numFmtId="176" fontId="15" fillId="0" borderId="8" xfId="2" applyNumberFormat="1" applyFont="1" applyFill="1" applyBorder="1" applyAlignment="1" applyProtection="1">
      <alignment horizontal="center" vertical="center" wrapText="1"/>
    </xf>
    <xf numFmtId="176" fontId="15" fillId="0" borderId="9" xfId="2" applyNumberFormat="1" applyFont="1" applyFill="1" applyBorder="1" applyAlignment="1" applyProtection="1">
      <alignment horizontal="center" vertical="center" wrapText="1"/>
    </xf>
    <xf numFmtId="176" fontId="16" fillId="0" borderId="9" xfId="2" applyNumberFormat="1" applyFont="1" applyFill="1" applyBorder="1" applyAlignment="1" applyProtection="1">
      <alignment horizontal="center" vertical="center" wrapText="1"/>
    </xf>
    <xf numFmtId="176" fontId="16" fillId="0" borderId="7" xfId="2" applyNumberFormat="1" applyFont="1" applyFill="1" applyBorder="1" applyAlignment="1" applyProtection="1">
      <alignment horizontal="center" vertical="center" wrapText="1"/>
    </xf>
    <xf numFmtId="176" fontId="16" fillId="0" borderId="1" xfId="2" applyNumberFormat="1" applyFont="1" applyFill="1" applyBorder="1" applyAlignment="1" applyProtection="1">
      <alignment horizontal="center" vertical="center" wrapText="1"/>
    </xf>
    <xf numFmtId="176" fontId="16" fillId="0" borderId="0" xfId="2" applyNumberFormat="1" applyFont="1" applyFill="1" applyBorder="1" applyAlignment="1" applyProtection="1">
      <alignment horizontal="center" vertical="center" wrapText="1"/>
    </xf>
    <xf numFmtId="176" fontId="15" fillId="2" borderId="8" xfId="2" applyNumberFormat="1" applyFont="1" applyFill="1" applyBorder="1" applyAlignment="1" applyProtection="1">
      <alignment horizontal="center" vertical="center" wrapText="1"/>
    </xf>
    <xf numFmtId="176" fontId="15" fillId="2" borderId="9" xfId="2" applyNumberFormat="1" applyFont="1" applyFill="1" applyBorder="1" applyAlignment="1" applyProtection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10" fontId="18" fillId="0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0" fontId="18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10" fontId="18" fillId="0" borderId="10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0" fontId="18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</cellXfs>
  <cellStyles count="7">
    <cellStyle name="常规" xfId="0" builtinId="0"/>
    <cellStyle name="常规 15" xfId="3"/>
    <cellStyle name="常规 2" xfId="4"/>
    <cellStyle name="常规 2 2" xfId="5"/>
    <cellStyle name="常规 3" xfId="6"/>
    <cellStyle name="常规 5" xfId="2"/>
    <cellStyle name="常规_6.17住房保障工作进度月报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zoomScaleSheetLayoutView="100" workbookViewId="0">
      <selection activeCell="H2" sqref="H2"/>
    </sheetView>
  </sheetViews>
  <sheetFormatPr defaultColWidth="9" defaultRowHeight="13.5"/>
  <cols>
    <col min="1" max="1" width="10.125" customWidth="1"/>
    <col min="2" max="2" width="12.125" customWidth="1"/>
    <col min="3" max="4" width="11.5" customWidth="1"/>
    <col min="5" max="5" width="12" customWidth="1"/>
    <col min="6" max="6" width="12.375" customWidth="1"/>
    <col min="7" max="7" width="12.5" customWidth="1"/>
    <col min="8" max="8" width="6" customWidth="1"/>
    <col min="9" max="12" width="9" hidden="1" customWidth="1"/>
  </cols>
  <sheetData>
    <row r="1" spans="1:13" s="6" customFormat="1" ht="22.5">
      <c r="A1" s="1" t="s">
        <v>0</v>
      </c>
      <c r="B1" s="2"/>
      <c r="C1" s="3"/>
      <c r="D1" s="4"/>
      <c r="E1" s="3"/>
      <c r="F1" s="3"/>
      <c r="G1" s="5"/>
      <c r="H1" s="5"/>
    </row>
    <row r="2" spans="1:13" s="6" customFormat="1" ht="30" customHeight="1">
      <c r="A2" s="7" t="s">
        <v>31</v>
      </c>
      <c r="B2" s="8"/>
      <c r="C2" s="8"/>
      <c r="D2" s="8"/>
      <c r="E2" s="8"/>
      <c r="F2" s="8"/>
      <c r="G2" s="8"/>
      <c r="H2" s="9"/>
    </row>
    <row r="3" spans="1:13" s="6" customFormat="1" ht="20.25">
      <c r="A3" s="10" t="s">
        <v>1</v>
      </c>
      <c r="B3" s="10"/>
      <c r="C3" s="10"/>
      <c r="D3" s="10"/>
      <c r="E3" s="10"/>
      <c r="F3" s="10"/>
      <c r="G3" s="10"/>
      <c r="H3" s="11"/>
    </row>
    <row r="4" spans="1:13" s="6" customFormat="1" ht="45" customHeight="1">
      <c r="A4" s="12" t="s">
        <v>2</v>
      </c>
      <c r="B4" s="12" t="s">
        <v>3</v>
      </c>
      <c r="C4" s="13" t="s">
        <v>4</v>
      </c>
      <c r="D4" s="14"/>
      <c r="E4" s="15" t="s">
        <v>5</v>
      </c>
      <c r="F4" s="15"/>
      <c r="G4" s="12" t="s">
        <v>6</v>
      </c>
      <c r="H4" s="16"/>
      <c r="I4" s="17" t="s">
        <v>7</v>
      </c>
      <c r="K4" s="18" t="s">
        <v>8</v>
      </c>
      <c r="L4" s="18" t="s">
        <v>9</v>
      </c>
    </row>
    <row r="5" spans="1:13" s="6" customFormat="1">
      <c r="A5" s="12"/>
      <c r="B5" s="12"/>
      <c r="C5" s="19"/>
      <c r="D5" s="20" t="s">
        <v>10</v>
      </c>
      <c r="E5" s="21"/>
      <c r="F5" s="22" t="s">
        <v>11</v>
      </c>
      <c r="G5" s="12"/>
      <c r="H5" s="16"/>
      <c r="I5" s="17"/>
      <c r="K5" s="23"/>
      <c r="L5" s="23"/>
    </row>
    <row r="6" spans="1:13" s="6" customFormat="1">
      <c r="A6" s="12"/>
      <c r="B6" s="12"/>
      <c r="C6" s="19"/>
      <c r="D6" s="24"/>
      <c r="E6" s="21"/>
      <c r="F6" s="22"/>
      <c r="G6" s="12"/>
      <c r="H6" s="16"/>
      <c r="I6" s="17"/>
      <c r="K6" s="23"/>
      <c r="L6" s="23"/>
    </row>
    <row r="7" spans="1:13" s="6" customFormat="1" ht="56.25" customHeight="1">
      <c r="A7" s="12"/>
      <c r="B7" s="12"/>
      <c r="C7" s="25"/>
      <c r="D7" s="26"/>
      <c r="E7" s="21"/>
      <c r="F7" s="22"/>
      <c r="G7" s="12"/>
      <c r="H7" s="16"/>
      <c r="I7" s="17"/>
      <c r="K7" s="23"/>
      <c r="L7" s="23"/>
    </row>
    <row r="8" spans="1:13" s="6" customFormat="1" ht="28.5">
      <c r="A8" s="27" t="s">
        <v>12</v>
      </c>
      <c r="B8" s="28"/>
      <c r="C8" s="29">
        <v>1</v>
      </c>
      <c r="D8" s="30">
        <v>2</v>
      </c>
      <c r="E8" s="31">
        <v>3</v>
      </c>
      <c r="F8" s="30">
        <v>4</v>
      </c>
      <c r="G8" s="30" t="s">
        <v>13</v>
      </c>
      <c r="H8" s="32"/>
      <c r="K8" s="23">
        <v>3625</v>
      </c>
      <c r="L8" s="23">
        <v>5392</v>
      </c>
    </row>
    <row r="9" spans="1:13" s="6" customFormat="1" ht="24.95" customHeight="1">
      <c r="A9" s="33" t="s">
        <v>14</v>
      </c>
      <c r="B9" s="34"/>
      <c r="C9" s="35">
        <f>SUM(C10:C25)</f>
        <v>474557</v>
      </c>
      <c r="D9" s="35">
        <f>SUM(D10:D25)</f>
        <v>472900</v>
      </c>
      <c r="E9" s="35">
        <f>SUM(E10:E25)</f>
        <v>434121</v>
      </c>
      <c r="F9" s="35">
        <f>SUM(F10:F25)</f>
        <v>433463</v>
      </c>
      <c r="G9" s="36">
        <f>E9/D9</f>
        <v>0.91799746246563751</v>
      </c>
      <c r="H9" s="37"/>
      <c r="I9" s="6">
        <v>396080</v>
      </c>
      <c r="K9" s="23"/>
      <c r="L9" s="23"/>
    </row>
    <row r="10" spans="1:13" s="44" customFormat="1" ht="24.95" customHeight="1">
      <c r="A10" s="38">
        <v>1</v>
      </c>
      <c r="B10" s="39" t="s">
        <v>15</v>
      </c>
      <c r="C10" s="38">
        <v>81218</v>
      </c>
      <c r="D10" s="40">
        <v>79452</v>
      </c>
      <c r="E10" s="41">
        <v>73776</v>
      </c>
      <c r="F10" s="42">
        <v>73776</v>
      </c>
      <c r="G10" s="43">
        <f t="shared" ref="G10:G25" si="0">(E10/D10)</f>
        <v>0.92856064038664854</v>
      </c>
      <c r="H10" s="37"/>
      <c r="I10" s="44">
        <v>73471</v>
      </c>
      <c r="K10" s="45"/>
      <c r="L10" s="45"/>
    </row>
    <row r="11" spans="1:13" s="44" customFormat="1" ht="24.95" customHeight="1">
      <c r="A11" s="38">
        <v>2</v>
      </c>
      <c r="B11" s="39" t="s">
        <v>16</v>
      </c>
      <c r="C11" s="38">
        <f>50121-L11</f>
        <v>47159</v>
      </c>
      <c r="D11" s="38">
        <f>50121-L11</f>
        <v>47159</v>
      </c>
      <c r="E11" s="46">
        <v>41476</v>
      </c>
      <c r="F11" s="47">
        <v>41476</v>
      </c>
      <c r="G11" s="43">
        <f t="shared" si="0"/>
        <v>0.87949277974511753</v>
      </c>
      <c r="H11" s="37"/>
      <c r="I11" s="44">
        <v>44082</v>
      </c>
      <c r="K11" s="45"/>
      <c r="L11" s="45">
        <v>2962</v>
      </c>
    </row>
    <row r="12" spans="1:13" s="44" customFormat="1" ht="24.95" customHeight="1">
      <c r="A12" s="38">
        <v>3</v>
      </c>
      <c r="B12" s="48" t="s">
        <v>17</v>
      </c>
      <c r="C12" s="38">
        <f>41161-L12</f>
        <v>39381</v>
      </c>
      <c r="D12" s="40">
        <f>41161-L12</f>
        <v>39381</v>
      </c>
      <c r="E12" s="46">
        <v>35321</v>
      </c>
      <c r="F12" s="47">
        <v>35321</v>
      </c>
      <c r="G12" s="43">
        <f t="shared" si="0"/>
        <v>0.89690459866433048</v>
      </c>
      <c r="H12" s="37"/>
      <c r="I12" s="44">
        <v>35243</v>
      </c>
      <c r="K12" s="45"/>
      <c r="L12" s="45">
        <v>1780</v>
      </c>
    </row>
    <row r="13" spans="1:13" s="44" customFormat="1" ht="24.95" customHeight="1">
      <c r="A13" s="38">
        <v>4</v>
      </c>
      <c r="B13" s="48" t="s">
        <v>18</v>
      </c>
      <c r="C13" s="38">
        <f>D13</f>
        <v>38529</v>
      </c>
      <c r="D13" s="40">
        <f>39382-450-L13</f>
        <v>38529</v>
      </c>
      <c r="E13" s="47">
        <v>34978</v>
      </c>
      <c r="F13" s="47">
        <v>34978</v>
      </c>
      <c r="G13" s="43">
        <f t="shared" si="0"/>
        <v>0.90783565625892182</v>
      </c>
      <c r="H13" s="37"/>
      <c r="I13" s="44">
        <v>34802</v>
      </c>
      <c r="K13" s="45">
        <v>450</v>
      </c>
      <c r="L13" s="45">
        <v>403</v>
      </c>
      <c r="M13" s="49"/>
    </row>
    <row r="14" spans="1:13" s="44" customFormat="1" ht="24.95" customHeight="1">
      <c r="A14" s="38">
        <v>5</v>
      </c>
      <c r="B14" s="48" t="s">
        <v>19</v>
      </c>
      <c r="C14" s="38">
        <v>19100</v>
      </c>
      <c r="D14" s="40">
        <v>19100</v>
      </c>
      <c r="E14" s="47">
        <v>17858</v>
      </c>
      <c r="F14" s="47">
        <v>17858</v>
      </c>
      <c r="G14" s="43">
        <f t="shared" si="0"/>
        <v>0.93497382198952883</v>
      </c>
      <c r="H14" s="37"/>
      <c r="I14" s="44">
        <v>17815</v>
      </c>
      <c r="K14" s="45"/>
      <c r="L14" s="45"/>
    </row>
    <row r="15" spans="1:13" s="44" customFormat="1" ht="24.95" customHeight="1">
      <c r="A15" s="38">
        <v>6</v>
      </c>
      <c r="B15" s="48" t="s">
        <v>20</v>
      </c>
      <c r="C15" s="38">
        <v>10118</v>
      </c>
      <c r="D15" s="40">
        <f>10213-K15</f>
        <v>10118</v>
      </c>
      <c r="E15" s="47">
        <v>9269</v>
      </c>
      <c r="F15" s="47">
        <v>9269</v>
      </c>
      <c r="G15" s="43">
        <f t="shared" si="0"/>
        <v>0.916090136390591</v>
      </c>
      <c r="H15" s="37"/>
      <c r="I15" s="44">
        <v>9318</v>
      </c>
      <c r="K15" s="45">
        <v>95</v>
      </c>
      <c r="L15" s="45"/>
    </row>
    <row r="16" spans="1:13" s="44" customFormat="1" ht="24.95" customHeight="1">
      <c r="A16" s="38">
        <v>7</v>
      </c>
      <c r="B16" s="48" t="s">
        <v>21</v>
      </c>
      <c r="C16" s="38">
        <v>29527</v>
      </c>
      <c r="D16" s="40">
        <v>29527</v>
      </c>
      <c r="E16" s="47">
        <v>26285</v>
      </c>
      <c r="F16" s="47">
        <v>26285</v>
      </c>
      <c r="G16" s="43">
        <f t="shared" si="0"/>
        <v>0.89020218782808958</v>
      </c>
      <c r="H16" s="37"/>
      <c r="I16" s="44">
        <v>27056</v>
      </c>
      <c r="K16" s="45"/>
      <c r="L16" s="45"/>
    </row>
    <row r="17" spans="1:13" s="44" customFormat="1" ht="24.95" customHeight="1">
      <c r="A17" s="38">
        <v>8</v>
      </c>
      <c r="B17" s="48" t="s">
        <v>22</v>
      </c>
      <c r="C17" s="38">
        <v>30434</v>
      </c>
      <c r="D17" s="40">
        <v>30420</v>
      </c>
      <c r="E17" s="42">
        <v>28163</v>
      </c>
      <c r="F17" s="42">
        <v>28163</v>
      </c>
      <c r="G17" s="43">
        <f t="shared" si="0"/>
        <v>0.9258053911900066</v>
      </c>
      <c r="H17" s="37"/>
      <c r="I17" s="44">
        <v>28270</v>
      </c>
      <c r="K17" s="45"/>
      <c r="L17" s="45"/>
    </row>
    <row r="18" spans="1:13" s="44" customFormat="1" ht="24.95" customHeight="1">
      <c r="A18" s="38">
        <v>9</v>
      </c>
      <c r="B18" s="50" t="s">
        <v>23</v>
      </c>
      <c r="C18" s="38">
        <v>24704</v>
      </c>
      <c r="D18" s="40">
        <v>24704</v>
      </c>
      <c r="E18" s="47">
        <v>22891</v>
      </c>
      <c r="F18" s="47">
        <v>22891</v>
      </c>
      <c r="G18" s="43">
        <f t="shared" si="0"/>
        <v>0.92661107512953367</v>
      </c>
      <c r="H18" s="37"/>
      <c r="K18" s="45"/>
      <c r="L18" s="45"/>
    </row>
    <row r="19" spans="1:13" s="44" customFormat="1" ht="24.95" customHeight="1">
      <c r="A19" s="38">
        <v>10</v>
      </c>
      <c r="B19" s="48" t="s">
        <v>24</v>
      </c>
      <c r="C19" s="38">
        <v>46017</v>
      </c>
      <c r="D19" s="40">
        <f>46205-K19</f>
        <v>46205</v>
      </c>
      <c r="E19" s="42">
        <v>44507</v>
      </c>
      <c r="F19" s="42">
        <v>44507</v>
      </c>
      <c r="G19" s="43">
        <f t="shared" si="0"/>
        <v>0.96325073044042853</v>
      </c>
      <c r="H19" s="37"/>
      <c r="K19" s="45"/>
      <c r="L19" s="45"/>
      <c r="M19" s="49"/>
    </row>
    <row r="20" spans="1:13" s="44" customFormat="1" ht="24.95" customHeight="1">
      <c r="A20" s="38">
        <v>11</v>
      </c>
      <c r="B20" s="48" t="s">
        <v>25</v>
      </c>
      <c r="C20" s="38">
        <f>D20+18+1</f>
        <v>20300</v>
      </c>
      <c r="D20" s="40">
        <f>20281-K20-L20</f>
        <v>20281</v>
      </c>
      <c r="E20" s="42">
        <v>17836</v>
      </c>
      <c r="F20" s="42">
        <v>17836</v>
      </c>
      <c r="G20" s="43">
        <f t="shared" si="0"/>
        <v>0.87944381440757358</v>
      </c>
      <c r="H20" s="37"/>
      <c r="K20" s="45"/>
      <c r="L20" s="45"/>
    </row>
    <row r="21" spans="1:13" s="44" customFormat="1" ht="24.95" customHeight="1">
      <c r="A21" s="38">
        <v>12</v>
      </c>
      <c r="B21" s="48" t="s">
        <v>26</v>
      </c>
      <c r="C21" s="38">
        <f>D21</f>
        <v>38063</v>
      </c>
      <c r="D21" s="40">
        <f>38642-579</f>
        <v>38063</v>
      </c>
      <c r="E21" s="42">
        <v>36308</v>
      </c>
      <c r="F21" s="42">
        <v>36308</v>
      </c>
      <c r="G21" s="43">
        <f t="shared" si="0"/>
        <v>0.9538922313007383</v>
      </c>
      <c r="H21" s="37"/>
      <c r="I21" s="44">
        <v>36486</v>
      </c>
      <c r="K21" s="45">
        <v>579</v>
      </c>
      <c r="L21" s="45"/>
    </row>
    <row r="22" spans="1:13" s="44" customFormat="1" ht="24.95" customHeight="1">
      <c r="A22" s="38">
        <v>13</v>
      </c>
      <c r="B22" s="48" t="s">
        <v>27</v>
      </c>
      <c r="C22" s="38">
        <v>29236</v>
      </c>
      <c r="D22" s="40">
        <v>29236</v>
      </c>
      <c r="E22" s="41">
        <v>27668</v>
      </c>
      <c r="F22" s="42">
        <v>27668</v>
      </c>
      <c r="G22" s="43">
        <f t="shared" si="0"/>
        <v>0.94636749213298677</v>
      </c>
      <c r="H22" s="37"/>
      <c r="I22" s="44">
        <v>27663</v>
      </c>
      <c r="K22" s="45"/>
      <c r="L22" s="45"/>
    </row>
    <row r="23" spans="1:13" s="44" customFormat="1" ht="24.95" customHeight="1" thickBot="1">
      <c r="A23" s="51">
        <v>14</v>
      </c>
      <c r="B23" s="52" t="s">
        <v>28</v>
      </c>
      <c r="C23" s="51">
        <f>19614-1554-3</f>
        <v>18057</v>
      </c>
      <c r="D23" s="53">
        <f>19565-1554</f>
        <v>18011</v>
      </c>
      <c r="E23" s="54">
        <v>17127</v>
      </c>
      <c r="F23" s="55">
        <v>17127</v>
      </c>
      <c r="G23" s="56">
        <f t="shared" si="0"/>
        <v>0.95091888290489146</v>
      </c>
      <c r="H23" s="37"/>
      <c r="I23" s="44">
        <v>17039</v>
      </c>
      <c r="K23" s="45">
        <v>1554</v>
      </c>
      <c r="L23" s="45"/>
    </row>
    <row r="24" spans="1:13" s="44" customFormat="1" ht="24.95" customHeight="1" thickTop="1">
      <c r="A24" s="57">
        <v>15</v>
      </c>
      <c r="B24" s="58" t="s">
        <v>29</v>
      </c>
      <c r="C24" s="59">
        <v>2467</v>
      </c>
      <c r="D24" s="60">
        <v>2467</v>
      </c>
      <c r="E24" s="61">
        <v>411</v>
      </c>
      <c r="F24" s="62"/>
      <c r="G24" s="63">
        <f t="shared" si="0"/>
        <v>0.16659910822861776</v>
      </c>
      <c r="H24" s="37"/>
      <c r="I24" s="44">
        <v>411</v>
      </c>
      <c r="K24" s="45"/>
      <c r="L24" s="45"/>
    </row>
    <row r="25" spans="1:13" s="44" customFormat="1" ht="24.95" customHeight="1">
      <c r="A25" s="57">
        <v>16</v>
      </c>
      <c r="B25" s="39" t="s">
        <v>30</v>
      </c>
      <c r="C25" s="38">
        <v>247</v>
      </c>
      <c r="D25" s="40">
        <v>247</v>
      </c>
      <c r="E25" s="41">
        <v>247</v>
      </c>
      <c r="F25" s="42">
        <v>0</v>
      </c>
      <c r="G25" s="43">
        <f t="shared" si="0"/>
        <v>1</v>
      </c>
      <c r="H25" s="37"/>
      <c r="I25" s="44">
        <v>247</v>
      </c>
      <c r="K25" s="45"/>
      <c r="L25" s="45"/>
    </row>
    <row r="26" spans="1:13" s="66" customFormat="1">
      <c r="A26" s="64"/>
      <c r="B26" s="49"/>
      <c r="C26" s="65"/>
      <c r="D26" s="49"/>
      <c r="E26" s="49"/>
      <c r="F26" s="49"/>
      <c r="G26" s="49"/>
      <c r="H26" s="49"/>
    </row>
    <row r="27" spans="1:13" s="66" customFormat="1">
      <c r="A27" s="64"/>
      <c r="B27" s="49"/>
      <c r="C27" s="49"/>
      <c r="D27" s="49"/>
      <c r="E27" s="49"/>
      <c r="F27" s="49"/>
      <c r="G27" s="49"/>
      <c r="H27" s="49"/>
    </row>
    <row r="28" spans="1:13" s="66" customFormat="1" ht="12">
      <c r="A28" s="67"/>
      <c r="B28" s="67"/>
      <c r="C28" s="67"/>
      <c r="D28" s="67"/>
      <c r="E28" s="67"/>
      <c r="F28" s="67"/>
      <c r="G28" s="67"/>
      <c r="H28" s="67"/>
    </row>
    <row r="29" spans="1:13" s="66" customFormat="1" ht="12">
      <c r="A29" s="49"/>
      <c r="B29" s="49"/>
      <c r="C29" s="49"/>
      <c r="D29" s="49"/>
      <c r="E29" s="49"/>
      <c r="F29" s="49"/>
      <c r="G29" s="49"/>
      <c r="H29" s="49"/>
    </row>
  </sheetData>
  <mergeCells count="15">
    <mergeCell ref="A8:B8"/>
    <mergeCell ref="A9:B9"/>
    <mergeCell ref="H4:H7"/>
    <mergeCell ref="I4:I7"/>
    <mergeCell ref="C5:C7"/>
    <mergeCell ref="D5:D7"/>
    <mergeCell ref="E5:E7"/>
    <mergeCell ref="F5:F7"/>
    <mergeCell ref="A2:G2"/>
    <mergeCell ref="A3:G3"/>
    <mergeCell ref="A4:A7"/>
    <mergeCell ref="B4:B7"/>
    <mergeCell ref="C4:D4"/>
    <mergeCell ref="E4:F4"/>
    <mergeCell ref="G4:G7"/>
  </mergeCells>
  <phoneticPr fontId="3" type="noConversion"/>
  <dataValidations count="1">
    <dataValidation allowBlank="1" showInputMessage="1" showErrorMessage="1" sqref="C10:D11 C15 C17 C21:C23 D12:D23"/>
  </dataValidations>
  <pageMargins left="1.023611111111111" right="0.75" top="1" bottom="1" header="0.5" footer="0.5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2(定)</vt:lpstr>
      <vt:lpstr>'2(定)'!Print_Area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章佳</dc:creator>
  <cp:lastModifiedBy>章佳</cp:lastModifiedBy>
  <dcterms:created xsi:type="dcterms:W3CDTF">2019-06-28T11:03:46Z</dcterms:created>
  <dcterms:modified xsi:type="dcterms:W3CDTF">2019-06-28T11:04:43Z</dcterms:modified>
</cp:coreProperties>
</file>